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08" firstSheet="1" activeTab="1"/>
  </bookViews>
  <sheets>
    <sheet name="2012 qveprogramebi" sheetId="1" r:id="rId1"/>
    <sheet name="angariSi 2013" sheetId="2" r:id="rId2"/>
  </sheets>
  <definedNames/>
  <calcPr fullCalcOnLoad="1"/>
</workbook>
</file>

<file path=xl/sharedStrings.xml><?xml version="1.0" encoding="utf-8"?>
<sst xmlns="http://schemas.openxmlformats.org/spreadsheetml/2006/main" count="92" uniqueCount="71">
  <si>
    <t>47 00</t>
  </si>
  <si>
    <t>47 01</t>
  </si>
  <si>
    <t>47 02</t>
  </si>
  <si>
    <t>47 03</t>
  </si>
  <si>
    <t xml:space="preserve">       prioritetebis saSualovadiani biujeti</t>
  </si>
  <si>
    <t xml:space="preserve">saq.mTavrobis </t>
  </si>
  <si>
    <t>2011 wlis 1 martis</t>
  </si>
  <si>
    <t>dasaxeleba: ssip saqarTvelos statistikis erovnuli samsaxuri - saqstati</t>
  </si>
  <si>
    <t>#108 dadgenilebis danarTi #4</t>
  </si>
  <si>
    <t>mTlianad mimarTuli saxsrebi (aTas larebiT)</t>
  </si>
  <si>
    <t>m.S. saxelmwifo biujetidan  (aTas larebiT)</t>
  </si>
  <si>
    <t>prioritetebisa da maTSi Semavali programebis/RonisZiebebis dasaxeleba</t>
  </si>
  <si>
    <t>sul</t>
  </si>
  <si>
    <t>2012w</t>
  </si>
  <si>
    <t>2013w</t>
  </si>
  <si>
    <t>2014w</t>
  </si>
  <si>
    <t>2015w</t>
  </si>
  <si>
    <t>2011 w</t>
  </si>
  <si>
    <t>I. prioriteti-oficialuri statistikis warmoeba</t>
  </si>
  <si>
    <t>m.S. programebi/RonisZiebebi</t>
  </si>
  <si>
    <t>statikuri samuSaoebis saxelmwifo programa</t>
  </si>
  <si>
    <t>erovnuli angariSebis komponenti</t>
  </si>
  <si>
    <t>sagareo vaWrobis komponenti</t>
  </si>
  <si>
    <t>fasebis statistikis komponenti</t>
  </si>
  <si>
    <t>biznes statistikis komponenti</t>
  </si>
  <si>
    <t>Sromis statistikis komponenti</t>
  </si>
  <si>
    <t>demografiis statistikis komponenti</t>
  </si>
  <si>
    <t>migraciuli kvlevis statistikis komponenti</t>
  </si>
  <si>
    <t>sxva xarjebi</t>
  </si>
  <si>
    <t>Sinameurneobis integrirebuli kvlevis programa</t>
  </si>
  <si>
    <t>sasoflo meurneobebis SerCeviTi kvlevis programa</t>
  </si>
  <si>
    <t>II. prioriteti-mosaxleobis da sacxovrisebis sayovelTao aRwera, demografiuli statistika</t>
  </si>
  <si>
    <t>1.mosaxleobis sayovelTao aRwera</t>
  </si>
  <si>
    <r>
      <rPr>
        <b/>
        <sz val="12"/>
        <rFont val="AcadNusx"/>
        <family val="0"/>
      </rPr>
      <t xml:space="preserve">               SeniSvna:</t>
    </r>
    <r>
      <rPr>
        <sz val="12"/>
        <rFont val="AcadNusx"/>
        <family val="0"/>
      </rPr>
      <t xml:space="preserve"> adgilobrivi TviTmmarTevlobis Sesabamisma aRmasrule-belma organoebma </t>
    </r>
  </si>
  <si>
    <t>saxelmwifo biujetis saxsrebSi ar gaiTvaliswinon gaTanabrebiTi transferiT moTebuli Tanxebi.</t>
  </si>
  <si>
    <t xml:space="preserve">2012w zRvarSi </t>
  </si>
  <si>
    <t>Sromis anazRaureba</t>
  </si>
  <si>
    <t>sul programebi</t>
  </si>
  <si>
    <t>III. centraluri aparati</t>
  </si>
  <si>
    <t>m.S. xelfasebi</t>
  </si>
  <si>
    <t>premia</t>
  </si>
  <si>
    <t>sul saqstati</t>
  </si>
  <si>
    <t>2012 (sabWo) zRavrs zemoT (7553)</t>
  </si>
  <si>
    <t>sxva Senaxvis xarjebi</t>
  </si>
  <si>
    <r>
      <t xml:space="preserve">2012 </t>
    </r>
    <r>
      <rPr>
        <b/>
        <sz val="12"/>
        <rFont val="Arial Black"/>
        <family val="2"/>
      </rPr>
      <t>MOF</t>
    </r>
    <r>
      <rPr>
        <b/>
        <sz val="12"/>
        <rFont val="AcadNusx"/>
        <family val="0"/>
      </rPr>
      <t xml:space="preserve"> 4500</t>
    </r>
  </si>
  <si>
    <t>x-138350</t>
  </si>
  <si>
    <t>organizaciuli kodi</t>
  </si>
  <si>
    <t>d a s a x e l e b a</t>
  </si>
  <si>
    <t>cvlilebebi</t>
  </si>
  <si>
    <t>ssip _ saqarTvelos statistikis erovnuli samsaxuri _ saqstati</t>
  </si>
  <si>
    <t>momuSaveTa ricxovnoba</t>
  </si>
  <si>
    <t>xarjebi</t>
  </si>
  <si>
    <t>saqoneli da momsaxureba</t>
  </si>
  <si>
    <t>socialuri uzrunvelyofa</t>
  </si>
  <si>
    <t>arafinansuri aqtivebis zrda</t>
  </si>
  <si>
    <t>ssip _ saqarTvelos statistikis erovnuli samsaxuris _ saqstatis aparati</t>
  </si>
  <si>
    <t>statistikuri samuSaoebis saxelmwifo programa</t>
  </si>
  <si>
    <t>mosaxleobis da sacxovrisebis sayovelTao aRwera</t>
  </si>
  <si>
    <t>valdebulebebis kleba</t>
  </si>
  <si>
    <t>grantebi</t>
  </si>
  <si>
    <t>დანართი #3</t>
  </si>
  <si>
    <t>2014 wlis damtkicebuli gegma</t>
  </si>
  <si>
    <t>2014 wlis Sesruleba (sabiujeto saxsrebi)</t>
  </si>
  <si>
    <t>2014 wlis grantebis gegma</t>
  </si>
  <si>
    <t xml:space="preserve">2014 wlis grantebis Sesruleba  </t>
  </si>
  <si>
    <t>2014 wlis sakuTari Semosavlebis gegma</t>
  </si>
  <si>
    <t>saqstatis 2014 wlis angariSi - sabiujeto saxsrebi, grantebi da sakuTari Semosavlebi (lari)</t>
  </si>
  <si>
    <t>2014 wlis dazustebuli gegma (sabiujeto saxsrebi)</t>
  </si>
  <si>
    <t xml:space="preserve">2014 wlis Sesruleba biujeti da grantebi </t>
  </si>
  <si>
    <t>2014 wlis sakuTari Semosavlebis Sesruleba</t>
  </si>
  <si>
    <t xml:space="preserve">2014 wlis Sesruleba jami </t>
  </si>
</sst>
</file>

<file path=xl/styles.xml><?xml version="1.0" encoding="utf-8"?>
<styleSheet xmlns="http://schemas.openxmlformats.org/spreadsheetml/2006/main">
  <numFmts count="2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cadNusx"/>
      <family val="0"/>
    </font>
    <font>
      <sz val="12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b/>
      <sz val="12"/>
      <name val="Arial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Nusx"/>
      <family val="0"/>
    </font>
    <font>
      <b/>
      <sz val="12"/>
      <color indexed="8"/>
      <name val="Arial"/>
      <family val="2"/>
    </font>
    <font>
      <b/>
      <sz val="12"/>
      <color indexed="8"/>
      <name val="LitNusx"/>
      <family val="2"/>
    </font>
    <font>
      <sz val="12"/>
      <color indexed="9"/>
      <name val="Arial"/>
      <family val="2"/>
    </font>
    <font>
      <sz val="12"/>
      <color indexed="60"/>
      <name val="LitNusx"/>
      <family val="2"/>
    </font>
    <font>
      <sz val="12"/>
      <color indexed="12"/>
      <name val="LitNusx"/>
      <family val="2"/>
    </font>
    <font>
      <sz val="12"/>
      <color indexed="10"/>
      <name val="LitNusx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LitNusx"/>
      <family val="2"/>
    </font>
    <font>
      <b/>
      <sz val="14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Nusx"/>
      <family val="0"/>
    </font>
    <font>
      <b/>
      <sz val="12"/>
      <color theme="1"/>
      <name val="Arial"/>
      <family val="2"/>
    </font>
    <font>
      <b/>
      <sz val="12"/>
      <color theme="1"/>
      <name val="LitNusx"/>
      <family val="2"/>
    </font>
    <font>
      <sz val="12"/>
      <color rgb="FFFFFFFF"/>
      <name val="Arial"/>
      <family val="2"/>
    </font>
    <font>
      <sz val="12"/>
      <color rgb="FF993300"/>
      <name val="LitNusx"/>
      <family val="2"/>
    </font>
    <font>
      <sz val="12"/>
      <color rgb="FF0000FF"/>
      <name val="LitNusx"/>
      <family val="2"/>
    </font>
    <font>
      <sz val="12"/>
      <color rgb="FFFF0000"/>
      <name val="LitNusx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9933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LitNusx"/>
      <family val="2"/>
    </font>
    <font>
      <b/>
      <sz val="14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2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4" borderId="11" xfId="0" applyNumberFormat="1" applyFont="1" applyFill="1" applyBorder="1" applyAlignment="1">
      <alignment horizontal="right"/>
    </xf>
    <xf numFmtId="172" fontId="3" fillId="34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2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2" fontId="5" fillId="35" borderId="11" xfId="0" applyNumberFormat="1" applyFont="1" applyFill="1" applyBorder="1" applyAlignment="1">
      <alignment horizontal="right"/>
    </xf>
    <xf numFmtId="172" fontId="3" fillId="35" borderId="1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8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3" fillId="0" borderId="23" xfId="0" applyFont="1" applyBorder="1" applyAlignment="1">
      <alignment horizontal="left" wrapText="1" indent="1"/>
    </xf>
    <xf numFmtId="0" fontId="64" fillId="0" borderId="23" xfId="0" applyFont="1" applyBorder="1" applyAlignment="1">
      <alignment horizontal="left" wrapText="1" indent="1"/>
    </xf>
    <xf numFmtId="0" fontId="65" fillId="0" borderId="23" xfId="0" applyFont="1" applyBorder="1" applyAlignment="1">
      <alignment horizontal="left" wrapText="1" indent="2"/>
    </xf>
    <xf numFmtId="0" fontId="60" fillId="0" borderId="24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6" fillId="34" borderId="19" xfId="0" applyFont="1" applyFill="1" applyBorder="1" applyAlignment="1">
      <alignment horizontal="center" wrapText="1"/>
    </xf>
    <xf numFmtId="0" fontId="67" fillId="34" borderId="19" xfId="0" applyFont="1" applyFill="1" applyBorder="1" applyAlignment="1">
      <alignment horizontal="center" wrapText="1"/>
    </xf>
    <xf numFmtId="0" fontId="68" fillId="34" borderId="19" xfId="0" applyFont="1" applyFill="1" applyBorder="1" applyAlignment="1">
      <alignment/>
    </xf>
    <xf numFmtId="1" fontId="66" fillId="34" borderId="19" xfId="0" applyNumberFormat="1" applyFont="1" applyFill="1" applyBorder="1" applyAlignment="1">
      <alignment horizontal="center" wrapText="1"/>
    </xf>
    <xf numFmtId="1" fontId="69" fillId="34" borderId="19" xfId="0" applyNumberFormat="1" applyFont="1" applyFill="1" applyBorder="1" applyAlignment="1">
      <alignment horizontal="center" wrapText="1"/>
    </xf>
    <xf numFmtId="1" fontId="67" fillId="34" borderId="19" xfId="0" applyNumberFormat="1" applyFont="1" applyFill="1" applyBorder="1" applyAlignment="1">
      <alignment horizontal="center" wrapText="1"/>
    </xf>
    <xf numFmtId="0" fontId="66" fillId="34" borderId="26" xfId="0" applyFont="1" applyFill="1" applyBorder="1" applyAlignment="1">
      <alignment horizontal="center" wrapText="1"/>
    </xf>
    <xf numFmtId="1" fontId="66" fillId="34" borderId="26" xfId="0" applyNumberFormat="1" applyFont="1" applyFill="1" applyBorder="1" applyAlignment="1">
      <alignment horizontal="center" wrapText="1"/>
    </xf>
    <xf numFmtId="0" fontId="70" fillId="34" borderId="19" xfId="0" applyFont="1" applyFill="1" applyBorder="1" applyAlignment="1">
      <alignment horizontal="center" wrapText="1"/>
    </xf>
    <xf numFmtId="0" fontId="69" fillId="34" borderId="19" xfId="0" applyFont="1" applyFill="1" applyBorder="1" applyAlignment="1">
      <alignment horizontal="center" wrapText="1"/>
    </xf>
    <xf numFmtId="1" fontId="68" fillId="34" borderId="19" xfId="0" applyNumberFormat="1" applyFont="1" applyFill="1" applyBorder="1" applyAlignment="1">
      <alignment/>
    </xf>
    <xf numFmtId="1" fontId="68" fillId="34" borderId="19" xfId="0" applyNumberFormat="1" applyFont="1" applyFill="1" applyBorder="1" applyAlignment="1">
      <alignment horizontal="center"/>
    </xf>
    <xf numFmtId="0" fontId="69" fillId="34" borderId="19" xfId="0" applyFont="1" applyFill="1" applyBorder="1" applyAlignment="1">
      <alignment/>
    </xf>
    <xf numFmtId="0" fontId="66" fillId="34" borderId="27" xfId="0" applyFont="1" applyFill="1" applyBorder="1" applyAlignment="1">
      <alignment horizontal="center" wrapText="1"/>
    </xf>
    <xf numFmtId="1" fontId="66" fillId="34" borderId="27" xfId="0" applyNumberFormat="1" applyFont="1" applyFill="1" applyBorder="1" applyAlignment="1">
      <alignment horizontal="center" wrapText="1"/>
    </xf>
    <xf numFmtId="1" fontId="69" fillId="34" borderId="27" xfId="0" applyNumberFormat="1" applyFont="1" applyFill="1" applyBorder="1" applyAlignment="1">
      <alignment horizontal="center" wrapText="1"/>
    </xf>
    <xf numFmtId="1" fontId="67" fillId="34" borderId="27" xfId="0" applyNumberFormat="1" applyFont="1" applyFill="1" applyBorder="1" applyAlignment="1">
      <alignment horizontal="center" wrapText="1"/>
    </xf>
    <xf numFmtId="0" fontId="69" fillId="34" borderId="27" xfId="0" applyFont="1" applyFill="1" applyBorder="1" applyAlignment="1">
      <alignment horizontal="center" wrapText="1"/>
    </xf>
    <xf numFmtId="1" fontId="66" fillId="34" borderId="28" xfId="0" applyNumberFormat="1" applyFont="1" applyFill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4" fillId="0" borderId="31" xfId="0" applyFont="1" applyBorder="1" applyAlignment="1">
      <alignment horizontal="left" wrapText="1" indent="1"/>
    </xf>
    <xf numFmtId="0" fontId="62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left" wrapText="1" indent="2"/>
    </xf>
    <xf numFmtId="0" fontId="62" fillId="0" borderId="34" xfId="0" applyFont="1" applyBorder="1" applyAlignment="1">
      <alignment horizontal="center" wrapText="1"/>
    </xf>
    <xf numFmtId="0" fontId="64" fillId="0" borderId="35" xfId="0" applyFont="1" applyBorder="1" applyAlignment="1">
      <alignment horizontal="left" wrapText="1" indent="1"/>
    </xf>
    <xf numFmtId="0" fontId="71" fillId="0" borderId="0" xfId="0" applyFont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72" fillId="0" borderId="29" xfId="0" applyFont="1" applyBorder="1" applyAlignment="1">
      <alignment horizontal="center" wrapText="1"/>
    </xf>
    <xf numFmtId="0" fontId="72" fillId="0" borderId="27" xfId="0" applyFont="1" applyBorder="1" applyAlignment="1">
      <alignment horizontal="center" wrapText="1"/>
    </xf>
    <xf numFmtId="0" fontId="61" fillId="0" borderId="29" xfId="0" applyFont="1" applyBorder="1" applyAlignment="1">
      <alignment horizontal="center" textRotation="90" wrapText="1"/>
    </xf>
    <xf numFmtId="0" fontId="61" fillId="0" borderId="27" xfId="0" applyFont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7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70" workbookViewId="0" topLeftCell="A13">
      <selection activeCell="H32" sqref="H32"/>
    </sheetView>
  </sheetViews>
  <sheetFormatPr defaultColWidth="9.140625" defaultRowHeight="15"/>
  <cols>
    <col min="1" max="3" width="9.140625" style="1" customWidth="1"/>
    <col min="4" max="4" width="33.00390625" style="1" customWidth="1"/>
    <col min="5" max="5" width="12.00390625" style="1" customWidth="1"/>
    <col min="6" max="6" width="13.421875" style="1" customWidth="1"/>
    <col min="7" max="7" width="11.28125" style="35" hidden="1" customWidth="1"/>
    <col min="8" max="8" width="13.00390625" style="1" customWidth="1"/>
    <col min="9" max="9" width="12.00390625" style="1" customWidth="1"/>
    <col min="10" max="10" width="9.8515625" style="1" bestFit="1" customWidth="1"/>
    <col min="11" max="12" width="10.00390625" style="1" bestFit="1" customWidth="1"/>
    <col min="13" max="13" width="11.00390625" style="1" bestFit="1" customWidth="1"/>
    <col min="14" max="14" width="10.00390625" style="1" bestFit="1" customWidth="1"/>
    <col min="15" max="15" width="9.8515625" style="1" bestFit="1" customWidth="1"/>
    <col min="16" max="16" width="9.8515625" style="1" customWidth="1"/>
    <col min="17" max="17" width="10.00390625" style="1" bestFit="1" customWidth="1"/>
    <col min="18" max="16384" width="9.140625" style="1" customWidth="1"/>
  </cols>
  <sheetData>
    <row r="2" spans="14:15" ht="16.5">
      <c r="N2" s="3"/>
      <c r="O2" s="3"/>
    </row>
    <row r="3" spans="14:15" ht="16.5">
      <c r="N3" s="2"/>
      <c r="O3" s="2"/>
    </row>
    <row r="4" spans="14:15" ht="16.5">
      <c r="N4" s="2"/>
      <c r="O4" s="2"/>
    </row>
    <row r="5" spans="3:17" ht="16.5">
      <c r="C5" s="3" t="s">
        <v>4</v>
      </c>
      <c r="D5" s="3"/>
      <c r="E5" s="3"/>
      <c r="F5" s="3"/>
      <c r="G5" s="36"/>
      <c r="H5" s="3"/>
      <c r="I5" s="3"/>
      <c r="J5" s="3"/>
      <c r="O5" s="3" t="s">
        <v>5</v>
      </c>
      <c r="P5" s="3"/>
      <c r="Q5" s="3"/>
    </row>
    <row r="6" ht="16.5">
      <c r="O6" s="2" t="s">
        <v>6</v>
      </c>
    </row>
    <row r="7" spans="4:15" ht="16.5">
      <c r="D7" s="2" t="s">
        <v>7</v>
      </c>
      <c r="E7" s="3"/>
      <c r="F7" s="3"/>
      <c r="G7" s="36"/>
      <c r="H7" s="3"/>
      <c r="I7" s="3"/>
      <c r="O7" s="2" t="s">
        <v>8</v>
      </c>
    </row>
    <row r="9" spans="4:6" ht="16.5">
      <c r="D9" s="4" t="s">
        <v>9</v>
      </c>
      <c r="E9" s="4"/>
      <c r="F9" s="4"/>
    </row>
    <row r="10" spans="4:13" ht="16.5">
      <c r="D10" s="4" t="s">
        <v>10</v>
      </c>
      <c r="E10" s="4"/>
      <c r="F10" s="4"/>
      <c r="G10" s="37"/>
      <c r="H10" s="5"/>
      <c r="I10" s="5"/>
      <c r="J10" s="5"/>
      <c r="K10" s="5"/>
      <c r="L10" s="5"/>
      <c r="M10" s="5"/>
    </row>
    <row r="11" spans="1:17" ht="16.5" customHeight="1">
      <c r="A11" s="123" t="s">
        <v>11</v>
      </c>
      <c r="B11" s="124"/>
      <c r="C11" s="124"/>
      <c r="D11" s="125"/>
      <c r="E11" s="105" t="s">
        <v>12</v>
      </c>
      <c r="F11" s="105" t="s">
        <v>17</v>
      </c>
      <c r="G11" s="120" t="s">
        <v>35</v>
      </c>
      <c r="H11" s="50"/>
      <c r="I11" s="132" t="s">
        <v>42</v>
      </c>
      <c r="J11" s="105" t="s">
        <v>14</v>
      </c>
      <c r="K11" s="105" t="s">
        <v>15</v>
      </c>
      <c r="L11" s="105" t="s">
        <v>16</v>
      </c>
      <c r="M11" s="105" t="s">
        <v>12</v>
      </c>
      <c r="N11" s="105" t="s">
        <v>13</v>
      </c>
      <c r="O11" s="105" t="s">
        <v>14</v>
      </c>
      <c r="P11" s="117" t="s">
        <v>15</v>
      </c>
      <c r="Q11" s="117" t="s">
        <v>16</v>
      </c>
    </row>
    <row r="12" spans="1:17" ht="16.5">
      <c r="A12" s="126"/>
      <c r="B12" s="127"/>
      <c r="C12" s="127"/>
      <c r="D12" s="128"/>
      <c r="E12" s="106"/>
      <c r="F12" s="106"/>
      <c r="G12" s="121"/>
      <c r="H12" s="51"/>
      <c r="I12" s="133"/>
      <c r="J12" s="106"/>
      <c r="K12" s="106"/>
      <c r="L12" s="106"/>
      <c r="M12" s="106"/>
      <c r="N12" s="106"/>
      <c r="O12" s="106"/>
      <c r="P12" s="117"/>
      <c r="Q12" s="117"/>
    </row>
    <row r="13" spans="1:17" ht="16.5">
      <c r="A13" s="126"/>
      <c r="B13" s="127"/>
      <c r="C13" s="127"/>
      <c r="D13" s="128"/>
      <c r="E13" s="106"/>
      <c r="F13" s="106"/>
      <c r="G13" s="121"/>
      <c r="H13" s="51"/>
      <c r="I13" s="133"/>
      <c r="J13" s="106"/>
      <c r="K13" s="106"/>
      <c r="L13" s="106"/>
      <c r="M13" s="106"/>
      <c r="N13" s="106"/>
      <c r="O13" s="106"/>
      <c r="P13" s="117"/>
      <c r="Q13" s="117"/>
    </row>
    <row r="14" spans="1:17" ht="16.5">
      <c r="A14" s="126"/>
      <c r="B14" s="127"/>
      <c r="C14" s="127"/>
      <c r="D14" s="128"/>
      <c r="E14" s="106"/>
      <c r="F14" s="106"/>
      <c r="G14" s="121"/>
      <c r="H14" s="51"/>
      <c r="I14" s="133"/>
      <c r="J14" s="106"/>
      <c r="K14" s="106"/>
      <c r="L14" s="106"/>
      <c r="M14" s="106"/>
      <c r="N14" s="106"/>
      <c r="O14" s="106"/>
      <c r="P14" s="117"/>
      <c r="Q14" s="117"/>
    </row>
    <row r="15" spans="1:17" ht="36">
      <c r="A15" s="126"/>
      <c r="B15" s="127"/>
      <c r="C15" s="127"/>
      <c r="D15" s="128"/>
      <c r="E15" s="106"/>
      <c r="F15" s="106"/>
      <c r="G15" s="121"/>
      <c r="H15" s="51" t="s">
        <v>44</v>
      </c>
      <c r="I15" s="133"/>
      <c r="J15" s="106"/>
      <c r="K15" s="106"/>
      <c r="L15" s="106"/>
      <c r="M15" s="106"/>
      <c r="N15" s="106"/>
      <c r="O15" s="106"/>
      <c r="P15" s="117"/>
      <c r="Q15" s="117"/>
    </row>
    <row r="16" spans="1:17" ht="16.5">
      <c r="A16" s="126"/>
      <c r="B16" s="127"/>
      <c r="C16" s="127"/>
      <c r="D16" s="128"/>
      <c r="E16" s="106"/>
      <c r="F16" s="106"/>
      <c r="G16" s="121"/>
      <c r="H16" s="51"/>
      <c r="I16" s="133"/>
      <c r="J16" s="106"/>
      <c r="K16" s="106"/>
      <c r="L16" s="106"/>
      <c r="M16" s="106"/>
      <c r="N16" s="106"/>
      <c r="O16" s="106"/>
      <c r="P16" s="117"/>
      <c r="Q16" s="117"/>
    </row>
    <row r="17" spans="1:17" ht="16.5">
      <c r="A17" s="126"/>
      <c r="B17" s="127"/>
      <c r="C17" s="127"/>
      <c r="D17" s="128"/>
      <c r="E17" s="106"/>
      <c r="F17" s="106"/>
      <c r="G17" s="121"/>
      <c r="H17" s="51" t="s">
        <v>45</v>
      </c>
      <c r="I17" s="133"/>
      <c r="J17" s="106"/>
      <c r="K17" s="106"/>
      <c r="L17" s="106"/>
      <c r="M17" s="106"/>
      <c r="N17" s="106"/>
      <c r="O17" s="106"/>
      <c r="P17" s="117"/>
      <c r="Q17" s="117"/>
    </row>
    <row r="18" spans="1:17" ht="16.5">
      <c r="A18" s="126"/>
      <c r="B18" s="127"/>
      <c r="C18" s="127"/>
      <c r="D18" s="128"/>
      <c r="E18" s="106"/>
      <c r="F18" s="106"/>
      <c r="G18" s="121"/>
      <c r="H18" s="51"/>
      <c r="I18" s="133"/>
      <c r="J18" s="106"/>
      <c r="K18" s="106"/>
      <c r="L18" s="106"/>
      <c r="M18" s="106"/>
      <c r="N18" s="106"/>
      <c r="O18" s="106"/>
      <c r="P18" s="117"/>
      <c r="Q18" s="117"/>
    </row>
    <row r="19" spans="1:17" ht="16.5">
      <c r="A19" s="126"/>
      <c r="B19" s="127"/>
      <c r="C19" s="127"/>
      <c r="D19" s="128"/>
      <c r="E19" s="106"/>
      <c r="F19" s="106"/>
      <c r="G19" s="121"/>
      <c r="H19" s="51"/>
      <c r="I19" s="133"/>
      <c r="J19" s="106"/>
      <c r="K19" s="106"/>
      <c r="L19" s="106"/>
      <c r="M19" s="106"/>
      <c r="N19" s="106"/>
      <c r="O19" s="106"/>
      <c r="P19" s="117"/>
      <c r="Q19" s="117"/>
    </row>
    <row r="20" spans="1:17" ht="16.5">
      <c r="A20" s="126"/>
      <c r="B20" s="127"/>
      <c r="C20" s="127"/>
      <c r="D20" s="128"/>
      <c r="E20" s="106"/>
      <c r="F20" s="106"/>
      <c r="G20" s="121"/>
      <c r="H20" s="51"/>
      <c r="I20" s="133"/>
      <c r="J20" s="106"/>
      <c r="K20" s="106"/>
      <c r="L20" s="106"/>
      <c r="M20" s="106"/>
      <c r="N20" s="106"/>
      <c r="O20" s="106"/>
      <c r="P20" s="117"/>
      <c r="Q20" s="117"/>
    </row>
    <row r="21" spans="1:17" ht="16.5">
      <c r="A21" s="126"/>
      <c r="B21" s="127"/>
      <c r="C21" s="127"/>
      <c r="D21" s="128"/>
      <c r="E21" s="106"/>
      <c r="F21" s="106"/>
      <c r="G21" s="121"/>
      <c r="H21" s="51"/>
      <c r="I21" s="133"/>
      <c r="J21" s="106"/>
      <c r="K21" s="106"/>
      <c r="L21" s="106"/>
      <c r="M21" s="106"/>
      <c r="N21" s="106"/>
      <c r="O21" s="106"/>
      <c r="P21" s="117"/>
      <c r="Q21" s="117"/>
    </row>
    <row r="22" spans="1:17" ht="10.5" customHeight="1">
      <c r="A22" s="126"/>
      <c r="B22" s="127"/>
      <c r="C22" s="127"/>
      <c r="D22" s="128"/>
      <c r="E22" s="106"/>
      <c r="F22" s="106"/>
      <c r="G22" s="121"/>
      <c r="H22" s="51"/>
      <c r="I22" s="133"/>
      <c r="J22" s="106"/>
      <c r="K22" s="106"/>
      <c r="L22" s="106"/>
      <c r="M22" s="106"/>
      <c r="N22" s="106"/>
      <c r="O22" s="106"/>
      <c r="P22" s="117"/>
      <c r="Q22" s="117"/>
    </row>
    <row r="23" spans="1:17" ht="16.5" customHeight="1" hidden="1">
      <c r="A23" s="126"/>
      <c r="B23" s="127"/>
      <c r="C23" s="127"/>
      <c r="D23" s="128"/>
      <c r="E23" s="106"/>
      <c r="F23" s="106"/>
      <c r="G23" s="121"/>
      <c r="H23" s="51"/>
      <c r="I23" s="133"/>
      <c r="J23" s="106"/>
      <c r="K23" s="106"/>
      <c r="L23" s="106"/>
      <c r="M23" s="106"/>
      <c r="N23" s="106"/>
      <c r="O23" s="106"/>
      <c r="P23" s="117"/>
      <c r="Q23" s="117"/>
    </row>
    <row r="24" spans="1:17" ht="16.5" customHeight="1" hidden="1">
      <c r="A24" s="126"/>
      <c r="B24" s="127"/>
      <c r="C24" s="127"/>
      <c r="D24" s="128"/>
      <c r="E24" s="106"/>
      <c r="F24" s="106"/>
      <c r="G24" s="121"/>
      <c r="H24" s="51"/>
      <c r="I24" s="133"/>
      <c r="J24" s="106"/>
      <c r="K24" s="106"/>
      <c r="L24" s="106"/>
      <c r="M24" s="106"/>
      <c r="N24" s="106"/>
      <c r="O24" s="106"/>
      <c r="P24" s="117"/>
      <c r="Q24" s="117"/>
    </row>
    <row r="25" spans="1:17" ht="16.5" customHeight="1" hidden="1">
      <c r="A25" s="129"/>
      <c r="B25" s="130"/>
      <c r="C25" s="130"/>
      <c r="D25" s="131"/>
      <c r="E25" s="107"/>
      <c r="F25" s="107"/>
      <c r="G25" s="122"/>
      <c r="H25" s="52"/>
      <c r="I25" s="134"/>
      <c r="J25" s="107"/>
      <c r="K25" s="107"/>
      <c r="L25" s="107"/>
      <c r="M25" s="107"/>
      <c r="N25" s="107"/>
      <c r="O25" s="107"/>
      <c r="P25" s="117"/>
      <c r="Q25" s="117"/>
    </row>
    <row r="26" spans="1:17" s="7" customFormat="1" ht="16.5">
      <c r="A26" s="111" t="s">
        <v>18</v>
      </c>
      <c r="B26" s="112"/>
      <c r="C26" s="112"/>
      <c r="D26" s="113"/>
      <c r="E26" s="6">
        <f>H26+J26+K26+L26</f>
        <v>9990.2</v>
      </c>
      <c r="F26" s="6">
        <f>F28+F37+F38</f>
        <v>1847</v>
      </c>
      <c r="G26" s="6">
        <f>G28+G37+G38</f>
        <v>1847</v>
      </c>
      <c r="H26" s="28">
        <f>H28+H37+H38</f>
        <v>1750</v>
      </c>
      <c r="I26" s="32">
        <f>I28+I37+I38</f>
        <v>2375.8</v>
      </c>
      <c r="J26" s="6">
        <v>2588.1</v>
      </c>
      <c r="K26" s="6">
        <v>2702.1000000000004</v>
      </c>
      <c r="L26" s="6">
        <v>2950</v>
      </c>
      <c r="M26" s="6">
        <v>10766.7</v>
      </c>
      <c r="N26" s="6">
        <v>2526.5</v>
      </c>
      <c r="O26" s="6">
        <v>2588.1</v>
      </c>
      <c r="P26" s="6">
        <v>2702.1000000000004</v>
      </c>
      <c r="Q26" s="6">
        <v>2950</v>
      </c>
    </row>
    <row r="27" spans="1:17" s="11" customFormat="1" ht="16.5">
      <c r="A27" s="108" t="s">
        <v>19</v>
      </c>
      <c r="B27" s="118"/>
      <c r="C27" s="118"/>
      <c r="D27" s="119"/>
      <c r="E27" s="8"/>
      <c r="F27" s="8"/>
      <c r="G27" s="17"/>
      <c r="H27" s="29"/>
      <c r="I27" s="33"/>
      <c r="J27" s="9"/>
      <c r="K27" s="9"/>
      <c r="L27" s="9"/>
      <c r="M27" s="10"/>
      <c r="N27" s="9"/>
      <c r="O27" s="9"/>
      <c r="P27" s="9"/>
      <c r="Q27" s="9"/>
    </row>
    <row r="28" spans="1:17" s="7" customFormat="1" ht="16.5">
      <c r="A28" s="93" t="s">
        <v>20</v>
      </c>
      <c r="B28" s="94"/>
      <c r="C28" s="94"/>
      <c r="D28" s="95"/>
      <c r="E28" s="12">
        <f aca="true" t="shared" si="0" ref="E28:E38">H28+J28+K28+L28</f>
        <v>5571.5</v>
      </c>
      <c r="F28" s="12">
        <v>962</v>
      </c>
      <c r="G28" s="6">
        <v>962</v>
      </c>
      <c r="H28" s="28">
        <f>H29+H30+H31+H32+H33+H34+H35+H36</f>
        <v>950.0000000000001</v>
      </c>
      <c r="I28" s="32">
        <v>1421.2</v>
      </c>
      <c r="J28" s="6">
        <v>1495.1</v>
      </c>
      <c r="K28" s="6">
        <v>1499.4</v>
      </c>
      <c r="L28" s="6">
        <v>1626.9999999999998</v>
      </c>
      <c r="M28" s="6">
        <v>6154</v>
      </c>
      <c r="N28" s="6">
        <v>1532.5</v>
      </c>
      <c r="O28" s="6">
        <v>1495.1</v>
      </c>
      <c r="P28" s="6">
        <v>1499.4</v>
      </c>
      <c r="Q28" s="6">
        <v>1626.9999999999998</v>
      </c>
    </row>
    <row r="29" spans="1:17" s="11" customFormat="1" ht="16.5">
      <c r="A29" s="101" t="s">
        <v>21</v>
      </c>
      <c r="B29" s="102"/>
      <c r="C29" s="102"/>
      <c r="D29" s="103"/>
      <c r="E29" s="13">
        <f t="shared" si="0"/>
        <v>430</v>
      </c>
      <c r="F29" s="13">
        <v>211.7</v>
      </c>
      <c r="G29" s="12">
        <v>150</v>
      </c>
      <c r="H29" s="30">
        <v>100</v>
      </c>
      <c r="I29" s="34">
        <v>150</v>
      </c>
      <c r="J29" s="14">
        <v>105</v>
      </c>
      <c r="K29" s="14">
        <v>110</v>
      </c>
      <c r="L29" s="14">
        <v>115</v>
      </c>
      <c r="M29" s="10">
        <v>430.4</v>
      </c>
      <c r="N29" s="14">
        <v>100.4</v>
      </c>
      <c r="O29" s="14">
        <v>105</v>
      </c>
      <c r="P29" s="14">
        <v>110</v>
      </c>
      <c r="Q29" s="14">
        <v>115</v>
      </c>
    </row>
    <row r="30" spans="1:17" s="11" customFormat="1" ht="16.5">
      <c r="A30" s="101" t="s">
        <v>22</v>
      </c>
      <c r="B30" s="102"/>
      <c r="C30" s="102"/>
      <c r="D30" s="103"/>
      <c r="E30" s="13">
        <f t="shared" si="0"/>
        <v>584</v>
      </c>
      <c r="F30" s="13">
        <v>111.1</v>
      </c>
      <c r="G30" s="12">
        <v>116.9</v>
      </c>
      <c r="H30" s="30">
        <v>109.1</v>
      </c>
      <c r="I30" s="34">
        <v>116.92</v>
      </c>
      <c r="J30" s="14">
        <v>143.6</v>
      </c>
      <c r="K30" s="14">
        <v>158.7</v>
      </c>
      <c r="L30" s="14">
        <v>172.6</v>
      </c>
      <c r="M30" s="10">
        <v>607</v>
      </c>
      <c r="N30" s="14">
        <v>132.1</v>
      </c>
      <c r="O30" s="14">
        <v>143.6</v>
      </c>
      <c r="P30" s="14">
        <v>158.7</v>
      </c>
      <c r="Q30" s="14">
        <v>172.6</v>
      </c>
    </row>
    <row r="31" spans="1:17" s="11" customFormat="1" ht="16.5">
      <c r="A31" s="101" t="s">
        <v>23</v>
      </c>
      <c r="B31" s="102"/>
      <c r="C31" s="102"/>
      <c r="D31" s="103"/>
      <c r="E31" s="13">
        <f t="shared" si="0"/>
        <v>650.2</v>
      </c>
      <c r="F31" s="13">
        <v>142.222</v>
      </c>
      <c r="G31" s="12">
        <v>144.8</v>
      </c>
      <c r="H31" s="30">
        <v>158</v>
      </c>
      <c r="I31" s="34">
        <v>144.8</v>
      </c>
      <c r="J31" s="14">
        <v>133.6</v>
      </c>
      <c r="K31" s="14">
        <v>147</v>
      </c>
      <c r="L31" s="14">
        <v>211.6</v>
      </c>
      <c r="M31" s="10">
        <v>623.6</v>
      </c>
      <c r="N31" s="14">
        <v>131.4</v>
      </c>
      <c r="O31" s="14">
        <v>133.6</v>
      </c>
      <c r="P31" s="14">
        <v>147</v>
      </c>
      <c r="Q31" s="14">
        <v>211.6</v>
      </c>
    </row>
    <row r="32" spans="1:17" s="11" customFormat="1" ht="16.5">
      <c r="A32" s="101" t="s">
        <v>24</v>
      </c>
      <c r="B32" s="102"/>
      <c r="C32" s="102"/>
      <c r="D32" s="103"/>
      <c r="E32" s="13">
        <f t="shared" si="0"/>
        <v>2995.8</v>
      </c>
      <c r="F32" s="13">
        <v>313.2</v>
      </c>
      <c r="G32" s="12">
        <v>335</v>
      </c>
      <c r="H32" s="30">
        <v>356.3</v>
      </c>
      <c r="I32" s="34">
        <v>794.14</v>
      </c>
      <c r="J32" s="14">
        <v>889.1</v>
      </c>
      <c r="K32" s="14">
        <v>855.6</v>
      </c>
      <c r="L32" s="14">
        <v>894.8</v>
      </c>
      <c r="M32" s="10">
        <v>3476.8</v>
      </c>
      <c r="N32" s="14">
        <v>837.3</v>
      </c>
      <c r="O32" s="14">
        <v>889.1</v>
      </c>
      <c r="P32" s="14">
        <v>855.6</v>
      </c>
      <c r="Q32" s="14">
        <v>894.8</v>
      </c>
    </row>
    <row r="33" spans="1:17" s="11" customFormat="1" ht="16.5">
      <c r="A33" s="101" t="s">
        <v>25</v>
      </c>
      <c r="B33" s="102"/>
      <c r="C33" s="102"/>
      <c r="D33" s="103"/>
      <c r="E33" s="13">
        <f t="shared" si="0"/>
        <v>85.2</v>
      </c>
      <c r="F33" s="13">
        <v>16.5</v>
      </c>
      <c r="G33" s="12">
        <v>18.3</v>
      </c>
      <c r="H33" s="30">
        <v>19</v>
      </c>
      <c r="I33" s="34">
        <v>18.3</v>
      </c>
      <c r="J33" s="14">
        <v>20</v>
      </c>
      <c r="K33" s="14">
        <v>22</v>
      </c>
      <c r="L33" s="14">
        <v>24.2</v>
      </c>
      <c r="M33" s="10">
        <v>84.4</v>
      </c>
      <c r="N33" s="14">
        <v>18.2</v>
      </c>
      <c r="O33" s="14">
        <v>20</v>
      </c>
      <c r="P33" s="14">
        <v>22</v>
      </c>
      <c r="Q33" s="14">
        <v>24.2</v>
      </c>
    </row>
    <row r="34" spans="1:17" s="11" customFormat="1" ht="16.5">
      <c r="A34" s="101" t="s">
        <v>26</v>
      </c>
      <c r="B34" s="102"/>
      <c r="C34" s="102"/>
      <c r="D34" s="103"/>
      <c r="E34" s="13">
        <f t="shared" si="0"/>
        <v>104.3</v>
      </c>
      <c r="F34" s="13">
        <v>14.4</v>
      </c>
      <c r="G34" s="12">
        <v>27.4</v>
      </c>
      <c r="H34" s="30">
        <v>25.6</v>
      </c>
      <c r="I34" s="34">
        <v>27.4</v>
      </c>
      <c r="J34" s="14">
        <v>23.8</v>
      </c>
      <c r="K34" s="14">
        <v>26.1</v>
      </c>
      <c r="L34" s="14">
        <v>28.8</v>
      </c>
      <c r="M34" s="10">
        <v>100.3</v>
      </c>
      <c r="N34" s="14">
        <v>21.6</v>
      </c>
      <c r="O34" s="14">
        <v>23.8</v>
      </c>
      <c r="P34" s="14">
        <v>26.1</v>
      </c>
      <c r="Q34" s="14">
        <v>28.8</v>
      </c>
    </row>
    <row r="35" spans="1:17" s="11" customFormat="1" ht="16.5">
      <c r="A35" s="101" t="s">
        <v>27</v>
      </c>
      <c r="B35" s="102"/>
      <c r="C35" s="102"/>
      <c r="D35" s="103"/>
      <c r="E35" s="13">
        <f t="shared" si="0"/>
        <v>0</v>
      </c>
      <c r="F35" s="13">
        <v>0</v>
      </c>
      <c r="G35" s="12">
        <v>0</v>
      </c>
      <c r="H35" s="30">
        <v>0</v>
      </c>
      <c r="I35" s="34">
        <v>0</v>
      </c>
      <c r="J35" s="14">
        <v>0</v>
      </c>
      <c r="K35" s="14">
        <v>0</v>
      </c>
      <c r="L35" s="14">
        <v>0</v>
      </c>
      <c r="M35" s="10">
        <v>121.9</v>
      </c>
      <c r="N35" s="14">
        <v>121.9</v>
      </c>
      <c r="O35" s="14">
        <v>0</v>
      </c>
      <c r="P35" s="14">
        <v>0</v>
      </c>
      <c r="Q35" s="14">
        <v>0</v>
      </c>
    </row>
    <row r="36" spans="1:17" s="11" customFormat="1" ht="16.5">
      <c r="A36" s="101" t="s">
        <v>28</v>
      </c>
      <c r="B36" s="102"/>
      <c r="C36" s="102"/>
      <c r="D36" s="103"/>
      <c r="E36" s="13">
        <f t="shared" si="0"/>
        <v>722</v>
      </c>
      <c r="F36" s="13">
        <v>152.9</v>
      </c>
      <c r="G36" s="12">
        <v>169.6</v>
      </c>
      <c r="H36" s="30">
        <v>182</v>
      </c>
      <c r="I36" s="34">
        <v>169.6</v>
      </c>
      <c r="J36" s="14">
        <v>180</v>
      </c>
      <c r="K36" s="14">
        <v>180</v>
      </c>
      <c r="L36" s="14">
        <v>180</v>
      </c>
      <c r="M36" s="10">
        <v>709.6</v>
      </c>
      <c r="N36" s="14">
        <v>169.6</v>
      </c>
      <c r="O36" s="14">
        <v>180</v>
      </c>
      <c r="P36" s="14">
        <v>180</v>
      </c>
      <c r="Q36" s="14">
        <v>180</v>
      </c>
    </row>
    <row r="37" spans="1:17" s="7" customFormat="1" ht="16.5">
      <c r="A37" s="93" t="s">
        <v>29</v>
      </c>
      <c r="B37" s="94"/>
      <c r="C37" s="94"/>
      <c r="D37" s="95"/>
      <c r="E37" s="12">
        <f t="shared" si="0"/>
        <v>2612.3</v>
      </c>
      <c r="F37" s="12">
        <v>540</v>
      </c>
      <c r="G37" s="15">
        <v>540</v>
      </c>
      <c r="H37" s="31">
        <v>450</v>
      </c>
      <c r="I37" s="34">
        <v>574</v>
      </c>
      <c r="J37" s="15">
        <v>653</v>
      </c>
      <c r="K37" s="15">
        <v>718.7</v>
      </c>
      <c r="L37" s="15">
        <v>790.6</v>
      </c>
      <c r="M37" s="6">
        <v>2756.3</v>
      </c>
      <c r="N37" s="15">
        <v>594</v>
      </c>
      <c r="O37" s="15">
        <v>653</v>
      </c>
      <c r="P37" s="15">
        <v>718.7</v>
      </c>
      <c r="Q37" s="15">
        <v>790.6</v>
      </c>
    </row>
    <row r="38" spans="1:17" s="7" customFormat="1" ht="16.5">
      <c r="A38" s="93" t="s">
        <v>30</v>
      </c>
      <c r="B38" s="94"/>
      <c r="C38" s="94"/>
      <c r="D38" s="95"/>
      <c r="E38" s="12">
        <f t="shared" si="0"/>
        <v>1806.4</v>
      </c>
      <c r="F38" s="12">
        <v>345</v>
      </c>
      <c r="G38" s="15">
        <v>345</v>
      </c>
      <c r="H38" s="31">
        <v>350</v>
      </c>
      <c r="I38" s="34">
        <v>380.6</v>
      </c>
      <c r="J38" s="15">
        <v>440</v>
      </c>
      <c r="K38" s="15">
        <v>484</v>
      </c>
      <c r="L38" s="15">
        <v>532.4</v>
      </c>
      <c r="M38" s="6">
        <v>1856.4</v>
      </c>
      <c r="N38" s="15">
        <v>400</v>
      </c>
      <c r="O38" s="15">
        <v>440</v>
      </c>
      <c r="P38" s="15">
        <v>484</v>
      </c>
      <c r="Q38" s="15">
        <v>532.4</v>
      </c>
    </row>
    <row r="39" spans="1:17" s="11" customFormat="1" ht="16.5">
      <c r="A39" s="108"/>
      <c r="B39" s="109"/>
      <c r="C39" s="109"/>
      <c r="D39" s="110"/>
      <c r="E39" s="16"/>
      <c r="F39" s="16"/>
      <c r="G39" s="17"/>
      <c r="H39" s="29"/>
      <c r="I39" s="33"/>
      <c r="J39" s="9"/>
      <c r="K39" s="9"/>
      <c r="L39" s="9"/>
      <c r="M39" s="10"/>
      <c r="N39" s="9"/>
      <c r="O39" s="9"/>
      <c r="P39" s="9"/>
      <c r="Q39" s="9"/>
    </row>
    <row r="40" spans="1:17" s="7" customFormat="1" ht="16.5">
      <c r="A40" s="111" t="s">
        <v>31</v>
      </c>
      <c r="B40" s="112"/>
      <c r="C40" s="112"/>
      <c r="D40" s="113"/>
      <c r="E40" s="6">
        <f>H40+J40+K40+L40</f>
        <v>8287.9</v>
      </c>
      <c r="F40" s="6">
        <v>100</v>
      </c>
      <c r="G40" s="6">
        <v>115</v>
      </c>
      <c r="H40" s="28">
        <v>115</v>
      </c>
      <c r="I40" s="32">
        <v>2140.2</v>
      </c>
      <c r="J40" s="6">
        <v>648.4</v>
      </c>
      <c r="K40" s="6">
        <v>6208.3</v>
      </c>
      <c r="L40" s="6">
        <v>1316.2</v>
      </c>
      <c r="M40" s="6">
        <v>10313.1</v>
      </c>
      <c r="N40" s="6">
        <v>2140.2</v>
      </c>
      <c r="O40" s="6">
        <v>648.4</v>
      </c>
      <c r="P40" s="6">
        <v>6208.3</v>
      </c>
      <c r="Q40" s="6">
        <v>1316.2</v>
      </c>
    </row>
    <row r="41" spans="1:17" s="11" customFormat="1" ht="16.5">
      <c r="A41" s="108" t="s">
        <v>19</v>
      </c>
      <c r="B41" s="109"/>
      <c r="C41" s="109"/>
      <c r="D41" s="110"/>
      <c r="E41" s="16"/>
      <c r="F41" s="16"/>
      <c r="G41" s="17"/>
      <c r="H41" s="29"/>
      <c r="I41" s="33"/>
      <c r="J41" s="9"/>
      <c r="K41" s="9"/>
      <c r="L41" s="9"/>
      <c r="M41" s="10"/>
      <c r="N41" s="9"/>
      <c r="O41" s="9"/>
      <c r="P41" s="9"/>
      <c r="Q41" s="9"/>
    </row>
    <row r="42" spans="1:17" s="7" customFormat="1" ht="16.5">
      <c r="A42" s="111" t="s">
        <v>32</v>
      </c>
      <c r="B42" s="112"/>
      <c r="C42" s="112"/>
      <c r="D42" s="113"/>
      <c r="E42" s="6">
        <f>H42+J42+K42+L42</f>
        <v>8287.9</v>
      </c>
      <c r="F42" s="6">
        <v>100</v>
      </c>
      <c r="G42" s="17">
        <v>115</v>
      </c>
      <c r="H42" s="29">
        <v>115</v>
      </c>
      <c r="I42" s="33">
        <v>2140.2</v>
      </c>
      <c r="J42" s="17">
        <v>648.4</v>
      </c>
      <c r="K42" s="17">
        <v>6208.3</v>
      </c>
      <c r="L42" s="17">
        <v>1316.2</v>
      </c>
      <c r="M42" s="6">
        <v>10313.1</v>
      </c>
      <c r="N42" s="17">
        <v>2140.2</v>
      </c>
      <c r="O42" s="17">
        <v>648.4</v>
      </c>
      <c r="P42" s="17">
        <v>6208.3</v>
      </c>
      <c r="Q42" s="17">
        <v>1316.2</v>
      </c>
    </row>
    <row r="43" spans="1:17" s="11" customFormat="1" ht="16.5">
      <c r="A43" s="114"/>
      <c r="B43" s="115"/>
      <c r="C43" s="115"/>
      <c r="D43" s="116"/>
      <c r="E43" s="18"/>
      <c r="F43" s="18"/>
      <c r="G43" s="15"/>
      <c r="H43" s="31"/>
      <c r="I43" s="34"/>
      <c r="J43" s="14"/>
      <c r="K43" s="14"/>
      <c r="L43" s="14"/>
      <c r="M43" s="10"/>
      <c r="N43" s="14"/>
      <c r="O43" s="14"/>
      <c r="P43" s="14"/>
      <c r="Q43" s="14"/>
    </row>
    <row r="44" spans="1:17" s="11" customFormat="1" ht="16.5">
      <c r="A44" s="98" t="s">
        <v>37</v>
      </c>
      <c r="B44" s="98"/>
      <c r="C44" s="98"/>
      <c r="D44" s="98"/>
      <c r="E44" s="20">
        <f>E26+E40</f>
        <v>18278.1</v>
      </c>
      <c r="F44" s="20">
        <f>F26+F40</f>
        <v>1947</v>
      </c>
      <c r="G44" s="47"/>
      <c r="H44" s="28">
        <f>H26+H40</f>
        <v>1865</v>
      </c>
      <c r="I44" s="6">
        <f>I26+I40</f>
        <v>4516</v>
      </c>
      <c r="J44" s="17"/>
      <c r="K44" s="17"/>
      <c r="L44" s="17"/>
      <c r="M44" s="6"/>
      <c r="N44" s="17"/>
      <c r="O44" s="17"/>
      <c r="P44" s="17"/>
      <c r="Q44" s="17"/>
    </row>
    <row r="45" spans="1:17" s="11" customFormat="1" ht="16.5">
      <c r="A45" s="104"/>
      <c r="B45" s="104"/>
      <c r="C45" s="104"/>
      <c r="D45" s="104"/>
      <c r="E45" s="19"/>
      <c r="F45" s="19"/>
      <c r="G45" s="17"/>
      <c r="H45" s="29"/>
      <c r="I45" s="33"/>
      <c r="J45" s="9"/>
      <c r="K45" s="9"/>
      <c r="L45" s="9"/>
      <c r="M45" s="10"/>
      <c r="N45" s="9"/>
      <c r="O45" s="9"/>
      <c r="P45" s="9"/>
      <c r="Q45" s="9"/>
    </row>
    <row r="46" spans="1:17" s="11" customFormat="1" ht="16.5">
      <c r="A46" s="97" t="s">
        <v>38</v>
      </c>
      <c r="B46" s="97"/>
      <c r="C46" s="97"/>
      <c r="D46" s="97"/>
      <c r="E46" s="19"/>
      <c r="F46" s="46">
        <v>2254</v>
      </c>
      <c r="G46" s="17"/>
      <c r="H46" s="48">
        <v>2635</v>
      </c>
      <c r="I46" s="33">
        <v>3037.8</v>
      </c>
      <c r="J46" s="9"/>
      <c r="K46" s="9"/>
      <c r="L46" s="9"/>
      <c r="M46" s="10"/>
      <c r="N46" s="9"/>
      <c r="O46" s="9"/>
      <c r="P46" s="9"/>
      <c r="Q46" s="9"/>
    </row>
    <row r="47" spans="1:17" s="11" customFormat="1" ht="16.5">
      <c r="A47" s="101" t="s">
        <v>39</v>
      </c>
      <c r="B47" s="102"/>
      <c r="C47" s="102"/>
      <c r="D47" s="103"/>
      <c r="E47" s="43"/>
      <c r="F47" s="43">
        <v>1238.4</v>
      </c>
      <c r="G47" s="17"/>
      <c r="H47" s="29">
        <v>1660.2</v>
      </c>
      <c r="I47" s="33">
        <v>1794.6</v>
      </c>
      <c r="J47" s="9"/>
      <c r="K47" s="9"/>
      <c r="L47" s="9"/>
      <c r="M47" s="10"/>
      <c r="N47" s="9"/>
      <c r="O47" s="9"/>
      <c r="P47" s="9"/>
      <c r="Q47" s="9"/>
    </row>
    <row r="48" spans="1:17" s="11" customFormat="1" ht="16.5">
      <c r="A48" s="101" t="s">
        <v>40</v>
      </c>
      <c r="B48" s="102"/>
      <c r="C48" s="102"/>
      <c r="D48" s="103"/>
      <c r="E48" s="43"/>
      <c r="F48" s="43">
        <v>112.2</v>
      </c>
      <c r="G48" s="17"/>
      <c r="H48" s="29">
        <v>223.6</v>
      </c>
      <c r="I48" s="33">
        <v>339.8</v>
      </c>
      <c r="J48" s="9"/>
      <c r="K48" s="9"/>
      <c r="L48" s="9"/>
      <c r="M48" s="10"/>
      <c r="N48" s="9"/>
      <c r="O48" s="9"/>
      <c r="P48" s="9"/>
      <c r="Q48" s="9"/>
    </row>
    <row r="49" spans="1:17" s="11" customFormat="1" ht="16.5">
      <c r="A49" s="44"/>
      <c r="B49" s="45"/>
      <c r="C49" s="45"/>
      <c r="D49" s="49" t="s">
        <v>43</v>
      </c>
      <c r="E49" s="43"/>
      <c r="F49" s="43">
        <v>903.4</v>
      </c>
      <c r="G49" s="17"/>
      <c r="H49" s="29">
        <v>751.2</v>
      </c>
      <c r="I49" s="33">
        <v>903.4</v>
      </c>
      <c r="J49" s="9"/>
      <c r="K49" s="9"/>
      <c r="L49" s="9"/>
      <c r="M49" s="10"/>
      <c r="N49" s="9"/>
      <c r="O49" s="9"/>
      <c r="P49" s="9"/>
      <c r="Q49" s="9"/>
    </row>
    <row r="50" spans="1:17" s="21" customFormat="1" ht="16.5">
      <c r="A50" s="98" t="s">
        <v>41</v>
      </c>
      <c r="B50" s="98"/>
      <c r="C50" s="98"/>
      <c r="D50" s="98"/>
      <c r="E50" s="20">
        <f>E40+E38+E37+E28</f>
        <v>18278.1</v>
      </c>
      <c r="F50" s="20">
        <f>F44+F46</f>
        <v>4201</v>
      </c>
      <c r="G50" s="6">
        <f>G40+G26</f>
        <v>1962</v>
      </c>
      <c r="H50" s="28">
        <f>H44+H46</f>
        <v>4500</v>
      </c>
      <c r="I50" s="6">
        <f>I44+I46</f>
        <v>7553.8</v>
      </c>
      <c r="J50" s="6">
        <v>3236.5</v>
      </c>
      <c r="K50" s="6">
        <v>8910.400000000001</v>
      </c>
      <c r="L50" s="6">
        <v>4266.2</v>
      </c>
      <c r="M50" s="6">
        <v>21079.800000000003</v>
      </c>
      <c r="N50" s="6">
        <v>4666.7</v>
      </c>
      <c r="O50" s="6">
        <v>3236.5</v>
      </c>
      <c r="P50" s="6">
        <v>8910.400000000001</v>
      </c>
      <c r="Q50" s="6">
        <v>4266.2</v>
      </c>
    </row>
    <row r="51" spans="1:16" s="11" customFormat="1" ht="16.5">
      <c r="A51" s="99"/>
      <c r="B51" s="99"/>
      <c r="C51" s="99"/>
      <c r="D51" s="99"/>
      <c r="E51" s="22"/>
      <c r="F51" s="22"/>
      <c r="G51" s="38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6.5">
      <c r="A52" s="96"/>
      <c r="B52" s="96"/>
      <c r="C52" s="96"/>
      <c r="D52" s="96"/>
      <c r="E52" s="24"/>
      <c r="F52" s="24"/>
      <c r="G52" s="38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6.5">
      <c r="A53" s="100" t="s">
        <v>33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26"/>
      <c r="O53" s="26"/>
      <c r="P53" s="26"/>
    </row>
    <row r="54" spans="1:16" ht="16.5">
      <c r="A54" s="27" t="s">
        <v>34</v>
      </c>
      <c r="B54" s="27"/>
      <c r="C54" s="27"/>
      <c r="D54" s="27"/>
      <c r="E54" s="27"/>
      <c r="F54" s="27"/>
      <c r="G54" s="39"/>
      <c r="H54" s="27"/>
      <c r="I54" s="27"/>
      <c r="J54" s="27"/>
      <c r="K54" s="27"/>
      <c r="L54" s="27"/>
      <c r="M54" s="27"/>
      <c r="N54" s="26"/>
      <c r="O54" s="26"/>
      <c r="P54" s="26"/>
    </row>
    <row r="55" spans="1:16" ht="16.5">
      <c r="A55" s="96"/>
      <c r="B55" s="96"/>
      <c r="C55" s="96"/>
      <c r="D55" s="96"/>
      <c r="E55" s="24"/>
      <c r="F55" s="24"/>
      <c r="G55" s="38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6.5">
      <c r="A56" s="96"/>
      <c r="B56" s="96"/>
      <c r="C56" s="96"/>
      <c r="D56" s="96"/>
      <c r="E56" s="24"/>
      <c r="F56" s="24"/>
      <c r="G56" s="38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6.5">
      <c r="A57" s="96"/>
      <c r="B57" s="96"/>
      <c r="C57" s="96"/>
      <c r="D57" s="96"/>
      <c r="E57" s="24"/>
      <c r="F57" s="24"/>
      <c r="G57" s="38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6.5">
      <c r="A58" s="96"/>
      <c r="B58" s="96"/>
      <c r="C58" s="96"/>
      <c r="D58" s="96"/>
      <c r="E58" s="24"/>
      <c r="F58" s="24"/>
      <c r="G58" s="40"/>
      <c r="H58" s="96"/>
      <c r="I58" s="96"/>
      <c r="J58" s="96"/>
      <c r="K58" s="96"/>
      <c r="L58" s="96"/>
      <c r="M58" s="96"/>
      <c r="N58" s="25"/>
      <c r="O58" s="25"/>
      <c r="P58" s="25"/>
    </row>
    <row r="59" spans="1:16" ht="16.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25"/>
      <c r="O59" s="25"/>
      <c r="P59" s="25"/>
    </row>
    <row r="60" spans="1:16" ht="16.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25"/>
      <c r="O60" s="25"/>
      <c r="P60" s="25"/>
    </row>
    <row r="61" spans="1:16" ht="16.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25"/>
      <c r="O61" s="25"/>
      <c r="P61" s="25"/>
    </row>
    <row r="62" spans="1:16" ht="16.5">
      <c r="A62" s="25"/>
      <c r="B62" s="25"/>
      <c r="C62" s="25"/>
      <c r="D62" s="25"/>
      <c r="E62" s="25"/>
      <c r="F62" s="25"/>
      <c r="G62" s="41"/>
      <c r="H62" s="42"/>
      <c r="I62" s="42"/>
      <c r="J62" s="42"/>
      <c r="K62" s="42"/>
      <c r="L62" s="42"/>
      <c r="M62" s="25"/>
      <c r="N62" s="25"/>
      <c r="O62" s="25"/>
      <c r="P62" s="25"/>
    </row>
    <row r="63" spans="1:16" ht="16.5">
      <c r="A63" s="25"/>
      <c r="B63" s="25"/>
      <c r="C63" s="25"/>
      <c r="D63" s="25"/>
      <c r="E63" s="25"/>
      <c r="F63" s="25"/>
      <c r="G63" s="41"/>
      <c r="H63" s="42"/>
      <c r="I63" s="42"/>
      <c r="J63" s="42"/>
      <c r="K63" s="42"/>
      <c r="L63" s="42"/>
      <c r="M63" s="25"/>
      <c r="N63" s="25"/>
      <c r="O63" s="25"/>
      <c r="P63" s="25"/>
    </row>
    <row r="64" spans="1:16" ht="16.5">
      <c r="A64" s="25"/>
      <c r="B64" s="25"/>
      <c r="C64" s="25"/>
      <c r="D64" s="25"/>
      <c r="E64" s="25"/>
      <c r="F64" s="25"/>
      <c r="G64" s="41"/>
      <c r="H64" s="42"/>
      <c r="I64" s="42"/>
      <c r="J64" s="42"/>
      <c r="K64" s="42"/>
      <c r="L64" s="42"/>
      <c r="M64" s="25"/>
      <c r="N64" s="25"/>
      <c r="O64" s="25"/>
      <c r="P64" s="25"/>
    </row>
    <row r="65" spans="6:13" ht="16.5">
      <c r="F65" s="25"/>
      <c r="G65" s="41"/>
      <c r="H65" s="42"/>
      <c r="I65" s="42"/>
      <c r="J65" s="42"/>
      <c r="K65" s="42"/>
      <c r="L65" s="42"/>
      <c r="M65" s="25"/>
    </row>
    <row r="66" spans="6:13" ht="16.5">
      <c r="F66" s="25"/>
      <c r="G66" s="41"/>
      <c r="H66" s="42"/>
      <c r="I66" s="42"/>
      <c r="J66" s="42"/>
      <c r="K66" s="42"/>
      <c r="L66" s="42"/>
      <c r="M66" s="25"/>
    </row>
    <row r="67" spans="6:13" ht="16.5">
      <c r="F67" s="25"/>
      <c r="G67" s="41"/>
      <c r="H67" s="42"/>
      <c r="I67" s="42"/>
      <c r="J67" s="42"/>
      <c r="K67" s="42"/>
      <c r="L67" s="42"/>
      <c r="M67" s="25"/>
    </row>
    <row r="68" spans="6:13" ht="16.5">
      <c r="F68" s="25"/>
      <c r="G68" s="41"/>
      <c r="H68" s="42"/>
      <c r="I68" s="42"/>
      <c r="J68" s="42"/>
      <c r="K68" s="42"/>
      <c r="L68" s="42"/>
      <c r="M68" s="25"/>
    </row>
    <row r="69" spans="6:13" ht="16.5">
      <c r="F69" s="25"/>
      <c r="G69" s="41"/>
      <c r="H69" s="42"/>
      <c r="I69" s="42"/>
      <c r="J69" s="42"/>
      <c r="K69" s="42"/>
      <c r="L69" s="42"/>
      <c r="M69" s="25"/>
    </row>
    <row r="70" spans="6:13" ht="16.5">
      <c r="F70" s="25"/>
      <c r="G70" s="41"/>
      <c r="H70" s="42"/>
      <c r="I70" s="42"/>
      <c r="J70" s="42"/>
      <c r="K70" s="42"/>
      <c r="L70" s="42"/>
      <c r="M70" s="25"/>
    </row>
    <row r="71" spans="6:13" ht="16.5">
      <c r="F71" s="25"/>
      <c r="G71" s="38"/>
      <c r="H71" s="25"/>
      <c r="I71" s="25"/>
      <c r="J71" s="25"/>
      <c r="K71" s="25"/>
      <c r="L71" s="25"/>
      <c r="M71" s="25"/>
    </row>
  </sheetData>
  <sheetProtection/>
  <mergeCells count="47">
    <mergeCell ref="A32:D32"/>
    <mergeCell ref="L11:L25"/>
    <mergeCell ref="M11:M25"/>
    <mergeCell ref="A33:D33"/>
    <mergeCell ref="N11:N25"/>
    <mergeCell ref="O11:O25"/>
    <mergeCell ref="A11:D25"/>
    <mergeCell ref="E11:E25"/>
    <mergeCell ref="I11:I25"/>
    <mergeCell ref="J11:J25"/>
    <mergeCell ref="P11:P25"/>
    <mergeCell ref="A28:D28"/>
    <mergeCell ref="A29:D29"/>
    <mergeCell ref="A30:D30"/>
    <mergeCell ref="A31:D31"/>
    <mergeCell ref="Q11:Q25"/>
    <mergeCell ref="A26:D26"/>
    <mergeCell ref="A27:D27"/>
    <mergeCell ref="F11:F25"/>
    <mergeCell ref="G11:G25"/>
    <mergeCell ref="K11:K25"/>
    <mergeCell ref="A39:D39"/>
    <mergeCell ref="A40:D40"/>
    <mergeCell ref="A41:D41"/>
    <mergeCell ref="A42:D42"/>
    <mergeCell ref="A43:D43"/>
    <mergeCell ref="A34:D34"/>
    <mergeCell ref="A35:D35"/>
    <mergeCell ref="A36:D36"/>
    <mergeCell ref="A37:D37"/>
    <mergeCell ref="A44:D44"/>
    <mergeCell ref="H58:J58"/>
    <mergeCell ref="K58:M58"/>
    <mergeCell ref="A47:D47"/>
    <mergeCell ref="A48:D48"/>
    <mergeCell ref="A45:D45"/>
    <mergeCell ref="A58:D58"/>
    <mergeCell ref="A38:D38"/>
    <mergeCell ref="A59:M61"/>
    <mergeCell ref="A46:D46"/>
    <mergeCell ref="A50:D50"/>
    <mergeCell ref="A51:D51"/>
    <mergeCell ref="A52:D52"/>
    <mergeCell ref="A53:M53"/>
    <mergeCell ref="A55:D55"/>
    <mergeCell ref="A56:D56"/>
    <mergeCell ref="A57:D57"/>
  </mergeCells>
  <printOptions/>
  <pageMargins left="0.17" right="0.16" top="0.21" bottom="0.18" header="0.16" footer="0.3"/>
  <pageSetup horizontalDpi="600" verticalDpi="600" orientation="landscape" scale="62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6">
      <selection activeCell="F12" sqref="F12"/>
    </sheetView>
  </sheetViews>
  <sheetFormatPr defaultColWidth="9.140625" defaultRowHeight="15"/>
  <cols>
    <col min="2" max="2" width="31.57421875" style="0" customWidth="1"/>
    <col min="3" max="3" width="13.57421875" style="0" customWidth="1"/>
    <col min="4" max="4" width="12.8515625" style="0" customWidth="1"/>
    <col min="5" max="5" width="11.7109375" style="0" customWidth="1"/>
    <col min="6" max="6" width="13.7109375" style="0" customWidth="1"/>
    <col min="7" max="7" width="11.8515625" style="0" customWidth="1"/>
    <col min="8" max="8" width="14.421875" style="0" customWidth="1"/>
    <col min="9" max="9" width="13.7109375" style="0" customWidth="1"/>
    <col min="10" max="10" width="11.28125" style="0" hidden="1" customWidth="1"/>
    <col min="11" max="11" width="11.8515625" style="0" customWidth="1"/>
    <col min="12" max="12" width="14.421875" style="0" customWidth="1"/>
    <col min="13" max="13" width="12.28125" style="0" customWidth="1"/>
  </cols>
  <sheetData>
    <row r="2" spans="8:13" ht="15">
      <c r="H2" s="139" t="s">
        <v>60</v>
      </c>
      <c r="I2" s="139"/>
      <c r="J2" s="139"/>
      <c r="K2" s="139"/>
      <c r="L2" s="139"/>
      <c r="M2" s="139"/>
    </row>
    <row r="3" spans="1:13" ht="30" customHeight="1">
      <c r="A3" s="140" t="s">
        <v>66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" customHeight="1">
      <c r="A4" s="91"/>
      <c r="B4" s="91"/>
      <c r="C4" s="91"/>
      <c r="D4" s="91"/>
      <c r="E4" s="91"/>
      <c r="F4" s="91"/>
      <c r="G4" s="91"/>
      <c r="H4" s="91"/>
      <c r="I4" s="91"/>
      <c r="K4" s="92"/>
      <c r="L4" s="92"/>
      <c r="M4" s="92"/>
    </row>
    <row r="5" ht="15.75" thickBot="1">
      <c r="A5" s="53"/>
    </row>
    <row r="6" spans="1:13" ht="41.25" customHeight="1">
      <c r="A6" s="137" t="s">
        <v>46</v>
      </c>
      <c r="B6" s="54"/>
      <c r="C6" s="135" t="s">
        <v>61</v>
      </c>
      <c r="D6" s="135" t="s">
        <v>48</v>
      </c>
      <c r="E6" s="135" t="s">
        <v>67</v>
      </c>
      <c r="F6" s="135" t="s">
        <v>62</v>
      </c>
      <c r="G6" s="135" t="s">
        <v>63</v>
      </c>
      <c r="H6" s="135" t="s">
        <v>64</v>
      </c>
      <c r="I6" s="135" t="s">
        <v>68</v>
      </c>
      <c r="K6" s="135" t="s">
        <v>65</v>
      </c>
      <c r="L6" s="135" t="s">
        <v>69</v>
      </c>
      <c r="M6" s="135" t="s">
        <v>70</v>
      </c>
    </row>
    <row r="7" spans="1:13" ht="30.75" customHeight="1" thickBot="1">
      <c r="A7" s="138"/>
      <c r="B7" s="55" t="s">
        <v>47</v>
      </c>
      <c r="C7" s="136"/>
      <c r="D7" s="136"/>
      <c r="E7" s="136"/>
      <c r="F7" s="136"/>
      <c r="G7" s="136"/>
      <c r="H7" s="136"/>
      <c r="I7" s="136"/>
      <c r="K7" s="136"/>
      <c r="L7" s="136"/>
      <c r="M7" s="136"/>
    </row>
    <row r="8" spans="1:13" ht="57" customHeight="1" thickBot="1">
      <c r="A8" s="56" t="s">
        <v>0</v>
      </c>
      <c r="B8" s="57" t="s">
        <v>49</v>
      </c>
      <c r="C8" s="70">
        <f aca="true" t="shared" si="0" ref="C8:H8">C10+C16+C17</f>
        <v>14600000</v>
      </c>
      <c r="D8" s="70">
        <f t="shared" si="0"/>
        <v>0</v>
      </c>
      <c r="E8" s="65">
        <f t="shared" si="0"/>
        <v>14600000</v>
      </c>
      <c r="F8" s="70">
        <f t="shared" si="0"/>
        <v>12882198</v>
      </c>
      <c r="G8" s="71">
        <f>G10+G16+G17</f>
        <v>2067037</v>
      </c>
      <c r="H8" s="71">
        <f t="shared" si="0"/>
        <v>2067037</v>
      </c>
      <c r="I8" s="82">
        <f>F8+H8</f>
        <v>14949235</v>
      </c>
      <c r="K8" s="71">
        <f>K10+K16+K17</f>
        <v>300100</v>
      </c>
      <c r="L8" s="71">
        <f>L10+L16+L17</f>
        <v>267005</v>
      </c>
      <c r="M8" s="71">
        <f>I8+L8</f>
        <v>15216240</v>
      </c>
    </row>
    <row r="9" spans="1:13" ht="18" thickBot="1" thickTop="1">
      <c r="A9" s="58">
        <v>1</v>
      </c>
      <c r="B9" s="59" t="s">
        <v>50</v>
      </c>
      <c r="C9" s="72">
        <v>211</v>
      </c>
      <c r="D9" s="72"/>
      <c r="E9" s="65">
        <v>208</v>
      </c>
      <c r="F9" s="65">
        <v>208</v>
      </c>
      <c r="G9" s="72"/>
      <c r="H9" s="66"/>
      <c r="I9" s="77"/>
      <c r="K9" s="72"/>
      <c r="L9" s="66"/>
      <c r="M9" s="66"/>
    </row>
    <row r="10" spans="1:13" ht="17.25" thickBot="1">
      <c r="A10" s="58">
        <v>2</v>
      </c>
      <c r="B10" s="60" t="s">
        <v>51</v>
      </c>
      <c r="C10" s="65">
        <f>C20+C28+C32</f>
        <v>14380000</v>
      </c>
      <c r="D10" s="65">
        <f aca="true" t="shared" si="1" ref="D10:D17">E10-C10</f>
        <v>-287000</v>
      </c>
      <c r="E10" s="65">
        <f>E11+E12+E14+E15</f>
        <v>14093000</v>
      </c>
      <c r="F10" s="69">
        <f>F11+F12+F14+F15</f>
        <v>12379230</v>
      </c>
      <c r="G10" s="69">
        <f>G11+G12+G13+G14+G15</f>
        <v>2067037</v>
      </c>
      <c r="H10" s="69">
        <f>H11+H12+H13+H14+H15</f>
        <v>2067037</v>
      </c>
      <c r="I10" s="78">
        <f aca="true" t="shared" si="2" ref="I10:I17">F10+H10</f>
        <v>14446267</v>
      </c>
      <c r="K10" s="69">
        <f>K11+K12+K13+K14+K15</f>
        <v>300100</v>
      </c>
      <c r="L10" s="69">
        <f>L11+L12+L13+L14+L15</f>
        <v>267005</v>
      </c>
      <c r="M10" s="69">
        <f aca="true" t="shared" si="3" ref="M10:M35">I10+L10</f>
        <v>14713272</v>
      </c>
    </row>
    <row r="11" spans="1:13" ht="24.75" customHeight="1" thickBot="1">
      <c r="A11" s="58">
        <v>3</v>
      </c>
      <c r="B11" s="61" t="s">
        <v>36</v>
      </c>
      <c r="C11" s="73">
        <f>C21</f>
        <v>2781000</v>
      </c>
      <c r="D11" s="73">
        <f t="shared" si="1"/>
        <v>231750</v>
      </c>
      <c r="E11" s="73">
        <f>E21</f>
        <v>3012750</v>
      </c>
      <c r="F11" s="68">
        <f>F21</f>
        <v>3012691</v>
      </c>
      <c r="G11" s="68">
        <f>G21</f>
        <v>0</v>
      </c>
      <c r="H11" s="68">
        <f>H21</f>
        <v>0</v>
      </c>
      <c r="I11" s="79">
        <f t="shared" si="2"/>
        <v>3012691</v>
      </c>
      <c r="K11" s="68">
        <f>K21</f>
        <v>60000</v>
      </c>
      <c r="L11" s="68">
        <f>L21</f>
        <v>51750</v>
      </c>
      <c r="M11" s="68">
        <f t="shared" si="3"/>
        <v>3064441</v>
      </c>
    </row>
    <row r="12" spans="1:13" ht="24" customHeight="1" thickBot="1">
      <c r="A12" s="58">
        <v>10</v>
      </c>
      <c r="B12" s="61" t="s">
        <v>52</v>
      </c>
      <c r="C12" s="73">
        <f>C22+C29+C33</f>
        <v>11549000</v>
      </c>
      <c r="D12" s="73">
        <f t="shared" si="1"/>
        <v>-522750</v>
      </c>
      <c r="E12" s="73">
        <f>E22+E29+E33</f>
        <v>11026250</v>
      </c>
      <c r="F12" s="68">
        <f>F22+F29+F33</f>
        <v>9316476</v>
      </c>
      <c r="G12" s="68">
        <f>G22+G29+G33</f>
        <v>2050850</v>
      </c>
      <c r="H12" s="68">
        <f>H22+H29+H33</f>
        <v>2050850</v>
      </c>
      <c r="I12" s="79">
        <f t="shared" si="2"/>
        <v>11367326</v>
      </c>
      <c r="K12" s="68">
        <f>K22+K29+K33</f>
        <v>218400</v>
      </c>
      <c r="L12" s="68">
        <f>L22+L29+L33</f>
        <v>201439</v>
      </c>
      <c r="M12" s="68">
        <f t="shared" si="3"/>
        <v>11568765</v>
      </c>
    </row>
    <row r="13" spans="1:13" ht="24" customHeight="1" thickBot="1">
      <c r="A13" s="58"/>
      <c r="B13" s="61" t="s">
        <v>59</v>
      </c>
      <c r="C13" s="73"/>
      <c r="D13" s="73"/>
      <c r="E13" s="73"/>
      <c r="F13" s="68"/>
      <c r="G13" s="68">
        <f>G30</f>
        <v>16187</v>
      </c>
      <c r="H13" s="68">
        <f>H30</f>
        <v>16187</v>
      </c>
      <c r="I13" s="79">
        <f t="shared" si="2"/>
        <v>16187</v>
      </c>
      <c r="K13" s="68">
        <f>K30</f>
        <v>0</v>
      </c>
      <c r="L13" s="68">
        <f>L30</f>
        <v>0</v>
      </c>
      <c r="M13" s="68">
        <f t="shared" si="3"/>
        <v>16187</v>
      </c>
    </row>
    <row r="14" spans="1:13" ht="18.75" customHeight="1" thickBot="1">
      <c r="A14" s="58">
        <v>25</v>
      </c>
      <c r="B14" s="61" t="s">
        <v>53</v>
      </c>
      <c r="C14" s="73">
        <f>C23</f>
        <v>35000</v>
      </c>
      <c r="D14" s="73">
        <f t="shared" si="1"/>
        <v>4000</v>
      </c>
      <c r="E14" s="73">
        <f>E23</f>
        <v>39000</v>
      </c>
      <c r="F14" s="68">
        <f>F23</f>
        <v>35924</v>
      </c>
      <c r="G14" s="68">
        <f>G23</f>
        <v>0</v>
      </c>
      <c r="H14" s="68">
        <f>H23</f>
        <v>0</v>
      </c>
      <c r="I14" s="79">
        <f t="shared" si="2"/>
        <v>35924</v>
      </c>
      <c r="K14" s="68">
        <f>K23</f>
        <v>0</v>
      </c>
      <c r="L14" s="68">
        <f>L23</f>
        <v>0</v>
      </c>
      <c r="M14" s="68">
        <f t="shared" si="3"/>
        <v>35924</v>
      </c>
    </row>
    <row r="15" spans="1:13" ht="21.75" customHeight="1" thickBot="1">
      <c r="A15" s="58">
        <v>26</v>
      </c>
      <c r="B15" s="61" t="s">
        <v>28</v>
      </c>
      <c r="C15" s="73">
        <f>C24</f>
        <v>15000</v>
      </c>
      <c r="D15" s="73">
        <f t="shared" si="1"/>
        <v>0</v>
      </c>
      <c r="E15" s="73">
        <f aca="true" t="shared" si="4" ref="E15:H16">E24+E34</f>
        <v>15000</v>
      </c>
      <c r="F15" s="68">
        <f t="shared" si="4"/>
        <v>14139</v>
      </c>
      <c r="G15" s="68">
        <f t="shared" si="4"/>
        <v>0</v>
      </c>
      <c r="H15" s="68">
        <f t="shared" si="4"/>
        <v>0</v>
      </c>
      <c r="I15" s="79">
        <f t="shared" si="2"/>
        <v>14139</v>
      </c>
      <c r="K15" s="68">
        <f>K24+K34</f>
        <v>21700</v>
      </c>
      <c r="L15" s="68">
        <f>L24+L34</f>
        <v>13816</v>
      </c>
      <c r="M15" s="68">
        <f t="shared" si="3"/>
        <v>27955</v>
      </c>
    </row>
    <row r="16" spans="1:13" ht="30.75" customHeight="1" thickBot="1">
      <c r="A16" s="58">
        <v>27</v>
      </c>
      <c r="B16" s="60" t="s">
        <v>54</v>
      </c>
      <c r="C16" s="65">
        <f>C25+C35</f>
        <v>220000</v>
      </c>
      <c r="D16" s="65">
        <f t="shared" si="1"/>
        <v>271000</v>
      </c>
      <c r="E16" s="65">
        <f t="shared" si="4"/>
        <v>491000</v>
      </c>
      <c r="F16" s="69">
        <f t="shared" si="4"/>
        <v>488972</v>
      </c>
      <c r="G16" s="69">
        <f t="shared" si="4"/>
        <v>0</v>
      </c>
      <c r="H16" s="69">
        <f t="shared" si="4"/>
        <v>0</v>
      </c>
      <c r="I16" s="80">
        <f t="shared" si="2"/>
        <v>488972</v>
      </c>
      <c r="K16" s="69">
        <f>K25+K35</f>
        <v>0</v>
      </c>
      <c r="L16" s="69">
        <f>L25+L35</f>
        <v>0</v>
      </c>
      <c r="M16" s="80">
        <f t="shared" si="3"/>
        <v>488972</v>
      </c>
    </row>
    <row r="17" spans="1:13" ht="21" customHeight="1" thickBot="1">
      <c r="A17" s="58"/>
      <c r="B17" s="60" t="s">
        <v>58</v>
      </c>
      <c r="C17" s="65">
        <f>C26</f>
        <v>0</v>
      </c>
      <c r="D17" s="65">
        <f t="shared" si="1"/>
        <v>16000</v>
      </c>
      <c r="E17" s="65">
        <f>E26</f>
        <v>16000</v>
      </c>
      <c r="F17" s="69">
        <f>F26</f>
        <v>13996</v>
      </c>
      <c r="G17" s="65">
        <f>G26</f>
        <v>0</v>
      </c>
      <c r="H17" s="65">
        <f>H26</f>
        <v>0</v>
      </c>
      <c r="I17" s="80">
        <f t="shared" si="2"/>
        <v>13996</v>
      </c>
      <c r="K17" s="65">
        <f>K26</f>
        <v>0</v>
      </c>
      <c r="L17" s="65">
        <f>L26</f>
        <v>0</v>
      </c>
      <c r="M17" s="80">
        <f t="shared" si="3"/>
        <v>13996</v>
      </c>
    </row>
    <row r="18" spans="1:13" ht="66.75" customHeight="1" thickBot="1">
      <c r="A18" s="62" t="s">
        <v>1</v>
      </c>
      <c r="B18" s="63" t="s">
        <v>55</v>
      </c>
      <c r="C18" s="64">
        <f aca="true" t="shared" si="5" ref="C18:I18">C20+C25+C26</f>
        <v>3722000</v>
      </c>
      <c r="D18" s="64">
        <f t="shared" si="5"/>
        <v>426000</v>
      </c>
      <c r="E18" s="64">
        <f t="shared" si="5"/>
        <v>4148000</v>
      </c>
      <c r="F18" s="67">
        <f t="shared" si="5"/>
        <v>4052595</v>
      </c>
      <c r="G18" s="67">
        <f t="shared" si="5"/>
        <v>0</v>
      </c>
      <c r="H18" s="67">
        <f t="shared" si="5"/>
        <v>0</v>
      </c>
      <c r="I18" s="78">
        <f t="shared" si="5"/>
        <v>4052595</v>
      </c>
      <c r="K18" s="67">
        <f>K20+K25+K26</f>
        <v>300100</v>
      </c>
      <c r="L18" s="67">
        <f>L20+L25+L26</f>
        <v>267005</v>
      </c>
      <c r="M18" s="71">
        <f t="shared" si="3"/>
        <v>4319600</v>
      </c>
    </row>
    <row r="19" spans="1:13" ht="25.5" customHeight="1" thickBot="1" thickTop="1">
      <c r="A19" s="58">
        <v>1</v>
      </c>
      <c r="B19" s="59" t="s">
        <v>50</v>
      </c>
      <c r="C19" s="72">
        <v>211</v>
      </c>
      <c r="D19" s="66"/>
      <c r="E19" s="65">
        <v>208</v>
      </c>
      <c r="F19" s="65">
        <v>208</v>
      </c>
      <c r="G19" s="72"/>
      <c r="H19" s="66"/>
      <c r="I19" s="77"/>
      <c r="K19" s="72"/>
      <c r="L19" s="66"/>
      <c r="M19" s="66">
        <f t="shared" si="3"/>
        <v>0</v>
      </c>
    </row>
    <row r="20" spans="1:13" ht="17.25" thickBot="1">
      <c r="A20" s="58">
        <v>2</v>
      </c>
      <c r="B20" s="60" t="s">
        <v>51</v>
      </c>
      <c r="C20" s="65">
        <f aca="true" t="shared" si="6" ref="C20:I20">C21+C22+C23+C24</f>
        <v>3582000</v>
      </c>
      <c r="D20" s="65">
        <f t="shared" si="6"/>
        <v>249000</v>
      </c>
      <c r="E20" s="65">
        <f t="shared" si="6"/>
        <v>3831000</v>
      </c>
      <c r="F20" s="69">
        <f t="shared" si="6"/>
        <v>3738296</v>
      </c>
      <c r="G20" s="69">
        <f t="shared" si="6"/>
        <v>0</v>
      </c>
      <c r="H20" s="69">
        <f t="shared" si="6"/>
        <v>0</v>
      </c>
      <c r="I20" s="80">
        <f t="shared" si="6"/>
        <v>3738296</v>
      </c>
      <c r="K20" s="69">
        <f>K21+K22+K23+K24</f>
        <v>300100</v>
      </c>
      <c r="L20" s="69">
        <f>L21+L22+L23+L24</f>
        <v>267005</v>
      </c>
      <c r="M20" s="69">
        <f t="shared" si="3"/>
        <v>4005301</v>
      </c>
    </row>
    <row r="21" spans="1:13" ht="26.25" customHeight="1" thickBot="1">
      <c r="A21" s="58">
        <v>3</v>
      </c>
      <c r="B21" s="61" t="s">
        <v>36</v>
      </c>
      <c r="C21" s="73">
        <v>2781000</v>
      </c>
      <c r="D21" s="73">
        <f aca="true" t="shared" si="7" ref="D21:D26">E21-C21</f>
        <v>231750</v>
      </c>
      <c r="E21" s="73">
        <v>3012750</v>
      </c>
      <c r="F21" s="68">
        <v>3012691</v>
      </c>
      <c r="G21" s="73">
        <v>0</v>
      </c>
      <c r="H21" s="66"/>
      <c r="I21" s="79">
        <f aca="true" t="shared" si="8" ref="I21:I26">F21+H21</f>
        <v>3012691</v>
      </c>
      <c r="K21" s="73">
        <v>60000</v>
      </c>
      <c r="L21" s="79">
        <v>51750</v>
      </c>
      <c r="M21" s="68">
        <f t="shared" si="3"/>
        <v>3064441</v>
      </c>
    </row>
    <row r="22" spans="1:13" ht="27.75" customHeight="1" thickBot="1">
      <c r="A22" s="58">
        <v>10</v>
      </c>
      <c r="B22" s="61" t="s">
        <v>52</v>
      </c>
      <c r="C22" s="73">
        <v>751000</v>
      </c>
      <c r="D22" s="73">
        <f t="shared" si="7"/>
        <v>13250</v>
      </c>
      <c r="E22" s="73">
        <v>764250</v>
      </c>
      <c r="F22" s="68">
        <v>675542</v>
      </c>
      <c r="G22" s="68">
        <v>0</v>
      </c>
      <c r="H22" s="68">
        <v>0</v>
      </c>
      <c r="I22" s="79">
        <f t="shared" si="8"/>
        <v>675542</v>
      </c>
      <c r="K22" s="68">
        <v>218400</v>
      </c>
      <c r="L22" s="68">
        <v>201439</v>
      </c>
      <c r="M22" s="68">
        <f t="shared" si="3"/>
        <v>876981</v>
      </c>
    </row>
    <row r="23" spans="1:13" ht="24.75" customHeight="1" thickBot="1">
      <c r="A23" s="58">
        <v>25</v>
      </c>
      <c r="B23" s="61" t="s">
        <v>53</v>
      </c>
      <c r="C23" s="73">
        <v>35000</v>
      </c>
      <c r="D23" s="73">
        <f t="shared" si="7"/>
        <v>4000</v>
      </c>
      <c r="E23" s="73">
        <v>39000</v>
      </c>
      <c r="F23" s="68">
        <v>35924</v>
      </c>
      <c r="G23" s="73">
        <v>0</v>
      </c>
      <c r="H23" s="66"/>
      <c r="I23" s="79">
        <f t="shared" si="8"/>
        <v>35924</v>
      </c>
      <c r="K23" s="73">
        <v>0</v>
      </c>
      <c r="L23" s="66"/>
      <c r="M23" s="68">
        <f t="shared" si="3"/>
        <v>35924</v>
      </c>
    </row>
    <row r="24" spans="1:13" ht="24" customHeight="1" thickBot="1">
      <c r="A24" s="58">
        <v>26</v>
      </c>
      <c r="B24" s="61" t="s">
        <v>28</v>
      </c>
      <c r="C24" s="73">
        <v>15000</v>
      </c>
      <c r="D24" s="73">
        <f t="shared" si="7"/>
        <v>0</v>
      </c>
      <c r="E24" s="73">
        <v>15000</v>
      </c>
      <c r="F24" s="68">
        <v>14139</v>
      </c>
      <c r="G24" s="73">
        <v>0</v>
      </c>
      <c r="H24" s="66">
        <v>0</v>
      </c>
      <c r="I24" s="79">
        <f t="shared" si="8"/>
        <v>14139</v>
      </c>
      <c r="K24" s="73">
        <v>21700</v>
      </c>
      <c r="L24" s="79">
        <v>13816</v>
      </c>
      <c r="M24" s="68">
        <f t="shared" si="3"/>
        <v>27955</v>
      </c>
    </row>
    <row r="25" spans="1:13" ht="34.5" customHeight="1" thickBot="1">
      <c r="A25" s="58">
        <v>27</v>
      </c>
      <c r="B25" s="60" t="s">
        <v>54</v>
      </c>
      <c r="C25" s="65">
        <v>140000</v>
      </c>
      <c r="D25" s="65">
        <f t="shared" si="7"/>
        <v>161000</v>
      </c>
      <c r="E25" s="65">
        <v>301000</v>
      </c>
      <c r="F25" s="69">
        <v>300303</v>
      </c>
      <c r="G25" s="65">
        <v>0</v>
      </c>
      <c r="H25" s="65">
        <v>0</v>
      </c>
      <c r="I25" s="80">
        <f t="shared" si="8"/>
        <v>300303</v>
      </c>
      <c r="K25" s="65">
        <v>0</v>
      </c>
      <c r="L25" s="65">
        <v>0</v>
      </c>
      <c r="M25" s="68">
        <f t="shared" si="3"/>
        <v>300303</v>
      </c>
    </row>
    <row r="26" spans="1:13" ht="27" customHeight="1" thickBot="1">
      <c r="A26" s="58"/>
      <c r="B26" s="60" t="s">
        <v>58</v>
      </c>
      <c r="C26" s="65"/>
      <c r="D26" s="65">
        <f t="shared" si="7"/>
        <v>16000</v>
      </c>
      <c r="E26" s="65">
        <v>16000</v>
      </c>
      <c r="F26" s="69">
        <v>13996</v>
      </c>
      <c r="G26" s="65">
        <v>0</v>
      </c>
      <c r="H26" s="65">
        <v>0</v>
      </c>
      <c r="I26" s="80">
        <f t="shared" si="8"/>
        <v>13996</v>
      </c>
      <c r="K26" s="65">
        <v>0</v>
      </c>
      <c r="L26" s="65">
        <v>0</v>
      </c>
      <c r="M26" s="80">
        <f t="shared" si="3"/>
        <v>13996</v>
      </c>
    </row>
    <row r="27" spans="1:13" ht="58.5" customHeight="1" thickBot="1">
      <c r="A27" s="62" t="s">
        <v>2</v>
      </c>
      <c r="B27" s="63" t="s">
        <v>56</v>
      </c>
      <c r="C27" s="64">
        <f aca="true" t="shared" si="9" ref="C27:L27">C28</f>
        <v>2078000</v>
      </c>
      <c r="D27" s="64">
        <f t="shared" si="9"/>
        <v>-15000</v>
      </c>
      <c r="E27" s="64">
        <f t="shared" si="9"/>
        <v>2063000</v>
      </c>
      <c r="F27" s="67">
        <f t="shared" si="9"/>
        <v>1521547</v>
      </c>
      <c r="G27" s="67">
        <f t="shared" si="9"/>
        <v>99655</v>
      </c>
      <c r="H27" s="67">
        <f t="shared" si="9"/>
        <v>99655</v>
      </c>
      <c r="I27" s="78">
        <f t="shared" si="9"/>
        <v>1621202</v>
      </c>
      <c r="K27" s="67">
        <f t="shared" si="9"/>
        <v>0</v>
      </c>
      <c r="L27" s="74">
        <f t="shared" si="9"/>
        <v>0</v>
      </c>
      <c r="M27" s="78">
        <f t="shared" si="3"/>
        <v>1621202</v>
      </c>
    </row>
    <row r="28" spans="1:13" ht="18" thickBot="1" thickTop="1">
      <c r="A28" s="58">
        <v>2</v>
      </c>
      <c r="B28" s="60" t="s">
        <v>51</v>
      </c>
      <c r="C28" s="65">
        <f>C29</f>
        <v>2078000</v>
      </c>
      <c r="D28" s="65">
        <f>D29</f>
        <v>-15000</v>
      </c>
      <c r="E28" s="65">
        <f>E29</f>
        <v>2063000</v>
      </c>
      <c r="F28" s="69">
        <f>F29</f>
        <v>1521547</v>
      </c>
      <c r="G28" s="69">
        <f>G29+G30</f>
        <v>99655</v>
      </c>
      <c r="H28" s="69">
        <f>H29+H30</f>
        <v>99655</v>
      </c>
      <c r="I28" s="78">
        <f>F28+H28</f>
        <v>1621202</v>
      </c>
      <c r="K28" s="69">
        <f>K29+K30</f>
        <v>0</v>
      </c>
      <c r="L28" s="74">
        <v>0</v>
      </c>
      <c r="M28" s="78">
        <f t="shared" si="3"/>
        <v>1621202</v>
      </c>
    </row>
    <row r="29" spans="1:13" ht="26.25" customHeight="1" thickBot="1">
      <c r="A29" s="58">
        <v>10</v>
      </c>
      <c r="B29" s="61" t="s">
        <v>52</v>
      </c>
      <c r="C29" s="73">
        <v>2078000</v>
      </c>
      <c r="D29" s="73">
        <f>E29-C29</f>
        <v>-15000</v>
      </c>
      <c r="E29" s="73">
        <v>2063000</v>
      </c>
      <c r="F29" s="68">
        <v>1521547</v>
      </c>
      <c r="G29" s="68">
        <v>83468</v>
      </c>
      <c r="H29" s="68">
        <v>83468</v>
      </c>
      <c r="I29" s="79">
        <f>F29+H29</f>
        <v>1605015</v>
      </c>
      <c r="K29" s="68">
        <v>0</v>
      </c>
      <c r="L29" s="75">
        <v>0</v>
      </c>
      <c r="M29" s="79">
        <f t="shared" si="3"/>
        <v>1605015</v>
      </c>
    </row>
    <row r="30" spans="1:13" ht="26.25" customHeight="1" thickBot="1">
      <c r="A30" s="58"/>
      <c r="B30" s="61" t="s">
        <v>59</v>
      </c>
      <c r="C30" s="73"/>
      <c r="D30" s="73"/>
      <c r="E30" s="73"/>
      <c r="F30" s="68"/>
      <c r="G30" s="68">
        <v>16187</v>
      </c>
      <c r="H30" s="68">
        <v>16187</v>
      </c>
      <c r="I30" s="79">
        <f>F30+H30</f>
        <v>16187</v>
      </c>
      <c r="K30" s="68">
        <v>0</v>
      </c>
      <c r="L30" s="68">
        <v>0</v>
      </c>
      <c r="M30" s="79">
        <f t="shared" si="3"/>
        <v>16187</v>
      </c>
    </row>
    <row r="31" spans="1:13" ht="53.25" customHeight="1" thickBot="1">
      <c r="A31" s="83" t="s">
        <v>3</v>
      </c>
      <c r="B31" s="84" t="s">
        <v>57</v>
      </c>
      <c r="C31" s="64">
        <f aca="true" t="shared" si="10" ref="C31:I31">C32+C35</f>
        <v>8800000</v>
      </c>
      <c r="D31" s="64">
        <f t="shared" si="10"/>
        <v>-411000</v>
      </c>
      <c r="E31" s="64">
        <f t="shared" si="10"/>
        <v>8389000</v>
      </c>
      <c r="F31" s="67">
        <f t="shared" si="10"/>
        <v>7308056</v>
      </c>
      <c r="G31" s="67">
        <f t="shared" si="10"/>
        <v>1967382</v>
      </c>
      <c r="H31" s="67">
        <f t="shared" si="10"/>
        <v>1967382</v>
      </c>
      <c r="I31" s="78">
        <f t="shared" si="10"/>
        <v>9275438</v>
      </c>
      <c r="K31" s="67">
        <f>K32+K35</f>
        <v>0</v>
      </c>
      <c r="L31" s="67">
        <f>L32+L35</f>
        <v>0</v>
      </c>
      <c r="M31" s="78">
        <f t="shared" si="3"/>
        <v>9275438</v>
      </c>
    </row>
    <row r="32" spans="1:13" ht="17.25" thickBot="1">
      <c r="A32" s="85">
        <v>2</v>
      </c>
      <c r="B32" s="86" t="s">
        <v>51</v>
      </c>
      <c r="C32" s="65">
        <f>C33+C34</f>
        <v>8720000</v>
      </c>
      <c r="D32" s="65">
        <f>D33+D34</f>
        <v>-521000</v>
      </c>
      <c r="E32" s="65">
        <f>E33+E34</f>
        <v>8199000</v>
      </c>
      <c r="F32" s="69">
        <f>F33+F34</f>
        <v>7119387</v>
      </c>
      <c r="G32" s="65">
        <f>G33+G34</f>
        <v>1967382</v>
      </c>
      <c r="H32" s="76">
        <f>H33</f>
        <v>1967382</v>
      </c>
      <c r="I32" s="78">
        <f>F32+H32</f>
        <v>9086769</v>
      </c>
      <c r="K32" s="65">
        <f>K33+K34</f>
        <v>0</v>
      </c>
      <c r="L32" s="76">
        <v>0</v>
      </c>
      <c r="M32" s="78">
        <f t="shared" si="3"/>
        <v>9086769</v>
      </c>
    </row>
    <row r="33" spans="1:13" ht="24.75" customHeight="1" thickBot="1">
      <c r="A33" s="87">
        <v>10</v>
      </c>
      <c r="B33" s="88" t="s">
        <v>52</v>
      </c>
      <c r="C33" s="73">
        <v>8720000</v>
      </c>
      <c r="D33" s="73">
        <f>E33-C33</f>
        <v>-521000</v>
      </c>
      <c r="E33" s="73">
        <v>8199000</v>
      </c>
      <c r="F33" s="68">
        <v>7119387</v>
      </c>
      <c r="G33" s="73">
        <v>1967382</v>
      </c>
      <c r="H33" s="76">
        <v>1967382</v>
      </c>
      <c r="I33" s="81">
        <f>F33+H33</f>
        <v>9086769</v>
      </c>
      <c r="K33" s="73">
        <v>0</v>
      </c>
      <c r="L33" s="76">
        <v>0</v>
      </c>
      <c r="M33" s="81">
        <f t="shared" si="3"/>
        <v>9086769</v>
      </c>
    </row>
    <row r="34" spans="1:13" ht="24.75" customHeight="1" thickBot="1">
      <c r="A34" s="87"/>
      <c r="B34" s="88" t="s">
        <v>28</v>
      </c>
      <c r="C34" s="73"/>
      <c r="D34" s="73">
        <f>E34-C34</f>
        <v>0</v>
      </c>
      <c r="E34" s="73"/>
      <c r="F34" s="73"/>
      <c r="G34" s="73"/>
      <c r="H34" s="76"/>
      <c r="I34" s="81">
        <f>F34+H34</f>
        <v>0</v>
      </c>
      <c r="K34" s="73"/>
      <c r="L34" s="76"/>
      <c r="M34" s="81">
        <f t="shared" si="3"/>
        <v>0</v>
      </c>
    </row>
    <row r="35" spans="1:13" ht="35.25" customHeight="1" thickBot="1">
      <c r="A35" s="89"/>
      <c r="B35" s="90" t="s">
        <v>54</v>
      </c>
      <c r="C35" s="73">
        <v>80000</v>
      </c>
      <c r="D35" s="73">
        <f>E35-C35</f>
        <v>110000</v>
      </c>
      <c r="E35" s="73">
        <v>190000</v>
      </c>
      <c r="F35" s="68">
        <v>188669</v>
      </c>
      <c r="G35" s="73"/>
      <c r="H35" s="73"/>
      <c r="I35" s="81">
        <f>F35+H35</f>
        <v>188669</v>
      </c>
      <c r="K35" s="73"/>
      <c r="L35" s="73"/>
      <c r="M35" s="81">
        <f t="shared" si="3"/>
        <v>188669</v>
      </c>
    </row>
  </sheetData>
  <sheetProtection/>
  <mergeCells count="13">
    <mergeCell ref="L6:L7"/>
    <mergeCell ref="A3:M3"/>
    <mergeCell ref="G6:G7"/>
    <mergeCell ref="F6:F7"/>
    <mergeCell ref="H6:H7"/>
    <mergeCell ref="I6:I7"/>
    <mergeCell ref="A6:A7"/>
    <mergeCell ref="C6:C7"/>
    <mergeCell ref="H2:M2"/>
    <mergeCell ref="D6:D7"/>
    <mergeCell ref="E6:E7"/>
    <mergeCell ref="M6:M7"/>
    <mergeCell ref="K6:K7"/>
  </mergeCells>
  <printOptions/>
  <pageMargins left="0.7" right="0.7" top="0.75" bottom="0.7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2015-03-02T07:41:12Z</dcterms:modified>
  <cp:category/>
  <cp:version/>
  <cp:contentType/>
  <cp:contentStatus/>
</cp:coreProperties>
</file>