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4340" yWindow="-75" windowWidth="16185" windowHeight="12075" tabRatio="679"/>
  </bookViews>
  <sheets>
    <sheet name="2023" sheetId="10" r:id="rId1"/>
  </sheets>
  <calcPr calcId="152511"/>
</workbook>
</file>

<file path=xl/calcChain.xml><?xml version="1.0" encoding="utf-8"?>
<calcChain xmlns="http://schemas.openxmlformats.org/spreadsheetml/2006/main">
  <c r="I25" i="10" l="1"/>
  <c r="H10" i="10"/>
  <c r="G25" i="10" l="1"/>
  <c r="G26" i="10" s="1"/>
  <c r="D15" i="10"/>
  <c r="D7" i="10"/>
  <c r="D11" i="10" s="1"/>
  <c r="F7" i="10"/>
  <c r="F11" i="10" s="1"/>
  <c r="H23" i="10"/>
  <c r="H21" i="10"/>
  <c r="H20" i="10"/>
  <c r="H17" i="10"/>
  <c r="H9" i="10"/>
  <c r="E15" i="10"/>
  <c r="C7" i="10"/>
  <c r="D19" i="10"/>
  <c r="E19" i="10"/>
  <c r="C24" i="10"/>
  <c r="C19" i="10" s="1"/>
  <c r="C25" i="10" s="1"/>
  <c r="I11" i="10"/>
  <c r="E7" i="10"/>
  <c r="E11" i="10" s="1"/>
  <c r="C6" i="10"/>
  <c r="H6" i="10" s="1"/>
  <c r="K6" i="10" s="1"/>
  <c r="H15" i="10" l="1"/>
  <c r="K15" i="10" s="1"/>
  <c r="H24" i="10"/>
  <c r="H7" i="10"/>
  <c r="D25" i="10"/>
  <c r="D26" i="10" s="1"/>
  <c r="E25" i="10"/>
  <c r="E26" i="10" s="1"/>
  <c r="I26" i="10"/>
  <c r="C11" i="10"/>
  <c r="C26" i="10" s="1"/>
  <c r="K7" i="10" l="1"/>
  <c r="H11" i="10"/>
  <c r="K11" i="10" s="1"/>
  <c r="H22" i="10"/>
  <c r="F19" i="10"/>
  <c r="F25" i="10" s="1"/>
  <c r="F26" i="10" s="1"/>
  <c r="H19" i="10" l="1"/>
  <c r="K19" i="10" s="1"/>
  <c r="H25" i="10" l="1"/>
  <c r="H26" i="10" s="1"/>
  <c r="K26" i="10" s="1"/>
  <c r="K25" i="10" l="1"/>
</calcChain>
</file>

<file path=xl/sharedStrings.xml><?xml version="1.0" encoding="utf-8"?>
<sst xmlns="http://schemas.openxmlformats.org/spreadsheetml/2006/main" count="93" uniqueCount="38">
  <si>
    <t xml:space="preserve"> - </t>
  </si>
  <si>
    <t>-</t>
  </si>
  <si>
    <t>წყლის ფიზიკური მიწოდების და გამოყენების ცხრილები</t>
  </si>
  <si>
    <t>ფიზიკური გამოყენების ცხრილი</t>
  </si>
  <si>
    <t>ფიზიკური მიწოდების ცხრილი</t>
  </si>
  <si>
    <t>ეკონომიკაში</t>
  </si>
  <si>
    <t>გარემოში</t>
  </si>
  <si>
    <t>შინამეურნეობები</t>
  </si>
  <si>
    <t>ექსპორტი</t>
  </si>
  <si>
    <t>ჯამური გამოყენება</t>
  </si>
  <si>
    <t>ჯამური მიწოდება</t>
  </si>
  <si>
    <t>სულ</t>
  </si>
  <si>
    <t>1. წყლის აღება გარემოდან*</t>
  </si>
  <si>
    <t>აქედან:</t>
  </si>
  <si>
    <t>სექციები (NACE Rev. 2.0)</t>
  </si>
  <si>
    <t>სოფლის, სატყეო და თევზის მეურნეობა</t>
  </si>
  <si>
    <t>დამამუშავებელი მრეწველობა</t>
  </si>
  <si>
    <t>ელექტროენერგიის, აირის, ორთქლის და კონდიცირებული ჰაერის მიწოდება</t>
  </si>
  <si>
    <t>წყალმომარაგება, კანალიზაცია, ნარჩენების მართვა და დაბინძურებისგან გასუფთავების საქმიანობები</t>
  </si>
  <si>
    <t>სხვა ინდუსტრიები</t>
  </si>
  <si>
    <t>გამოყენებული წყალი</t>
  </si>
  <si>
    <t>წყალარინება</t>
  </si>
  <si>
    <t>6. ჯამური წყლის მიწოდება (=4+5)</t>
  </si>
  <si>
    <t>7.  მოხმარება (=3-6)</t>
  </si>
  <si>
    <t>ელექტროენერგიის გამომუშავება</t>
  </si>
  <si>
    <t>სარწყავი წყალი</t>
  </si>
  <si>
    <t>ტრანსპორტირებისას წყლის დანაკარგი</t>
  </si>
  <si>
    <t>გაწმენდილი ჩამდინარე წყალი</t>
  </si>
  <si>
    <t>სხვა</t>
  </si>
  <si>
    <t>შენიშვნა: * ცხრილები არ მოიცავენ ჰიდროელექტროსადგურების მიერ გამოყენებულ წყალს.</t>
  </si>
  <si>
    <t>2. წყლის გამოყენება მიღებული სხვა ეკონომიკური საქმიანობებიდან</t>
  </si>
  <si>
    <t>4. წყლის მიწოდება სხვა ეკონომიკური საქმიანობებისთვის</t>
  </si>
  <si>
    <t>3. ჯამური  გამოყენება (=1+2)</t>
  </si>
  <si>
    <t>5. წყლის ჯამური ჩაშვება</t>
  </si>
  <si>
    <t>გარემოდან</t>
  </si>
  <si>
    <t>(მილიონი კუბური მეტრი)</t>
  </si>
  <si>
    <t xml:space="preserve">  სსიპ გარემოს ეროვნული სააგენტო - საქართველოში წყალსარგებლობის ძირითადი მაჩვენებლების კრებული</t>
  </si>
  <si>
    <t xml:space="preserve">წყარო: საქსტატი - წყალმომმარაგებელი საწარმოების გამოკვლევა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</si>
</sst>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\ ##0.0"/>
    <numFmt numFmtId="166" formatCode="#\ ##0.00"/>
  </numFmts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9"/>
      <color theme="1"/>
      <name val="Sylfaen"/>
      <family val="1"/>
    </font>
    <font>
      <sz val="10"/>
      <color theme="1"/>
      <name val="Arial"/>
      <family val="2"/>
    </font>
    <font>
      <b/>
      <sz val="10"/>
      <color theme="1"/>
      <name val="Sylfaen"/>
      <family val="1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Sylfaen"/>
      <family val="1"/>
    </font>
    <font>
      <sz val="10"/>
      <color rgb="FF0061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6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Fill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Fill="1"/>
    <xf numFmtId="0" fontId="5" fillId="0" borderId="0" xfId="0" applyFont="1" applyFill="1"/>
    <xf numFmtId="0" fontId="6" fillId="0" borderId="0" xfId="0" applyFont="1"/>
    <xf numFmtId="0" fontId="6" fillId="0" borderId="0" xfId="0" applyFont="1" applyFill="1"/>
    <xf numFmtId="0" fontId="6" fillId="0" borderId="0" xfId="0" applyFont="1" applyAlignment="1">
      <alignment horizontal="left" vertical="center" indent="4"/>
    </xf>
    <xf numFmtId="0" fontId="5" fillId="0" borderId="0" xfId="0" applyFont="1"/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165" fontId="10" fillId="0" borderId="7" xfId="1" applyNumberFormat="1" applyFont="1" applyFill="1" applyBorder="1" applyAlignment="1">
      <alignment horizontal="right"/>
    </xf>
    <xf numFmtId="165" fontId="10" fillId="0" borderId="8" xfId="1" applyNumberFormat="1" applyFont="1" applyFill="1" applyBorder="1" applyAlignment="1">
      <alignment horizontal="right"/>
    </xf>
    <xf numFmtId="166" fontId="10" fillId="0" borderId="8" xfId="1" applyNumberFormat="1" applyFont="1" applyFill="1" applyBorder="1" applyAlignment="1">
      <alignment horizontal="right"/>
    </xf>
    <xf numFmtId="165" fontId="11" fillId="0" borderId="2" xfId="1" applyNumberFormat="1" applyFont="1" applyFill="1" applyBorder="1" applyAlignment="1">
      <alignment horizontal="right"/>
    </xf>
    <xf numFmtId="165" fontId="7" fillId="3" borderId="10" xfId="0" applyNumberFormat="1" applyFont="1" applyFill="1" applyBorder="1" applyAlignment="1">
      <alignment horizontal="right" vertical="center" wrapText="1"/>
    </xf>
    <xf numFmtId="165" fontId="11" fillId="0" borderId="7" xfId="1" applyNumberFormat="1" applyFont="1" applyFill="1" applyBorder="1" applyAlignment="1">
      <alignment horizontal="right"/>
    </xf>
    <xf numFmtId="0" fontId="8" fillId="0" borderId="7" xfId="0" applyFont="1" applyBorder="1" applyAlignment="1">
      <alignment wrapText="1"/>
    </xf>
    <xf numFmtId="166" fontId="10" fillId="0" borderId="3" xfId="1" applyNumberFormat="1" applyFont="1" applyFill="1" applyBorder="1" applyAlignment="1">
      <alignment horizontal="right"/>
    </xf>
    <xf numFmtId="165" fontId="7" fillId="0" borderId="7" xfId="0" applyNumberFormat="1" applyFont="1" applyFill="1" applyBorder="1" applyAlignment="1">
      <alignment horizontal="right" wrapText="1"/>
    </xf>
    <xf numFmtId="165" fontId="11" fillId="0" borderId="7" xfId="1" applyNumberFormat="1" applyFont="1" applyFill="1" applyBorder="1" applyAlignment="1">
      <alignment horizontal="right" vertical="center"/>
    </xf>
    <xf numFmtId="0" fontId="12" fillId="0" borderId="10" xfId="0" applyFont="1" applyBorder="1" applyAlignment="1">
      <alignment horizontal="left" wrapText="1" indent="1"/>
    </xf>
    <xf numFmtId="165" fontId="10" fillId="0" borderId="10" xfId="1" applyNumberFormat="1" applyFont="1" applyFill="1" applyBorder="1" applyAlignment="1">
      <alignment horizontal="right"/>
    </xf>
    <xf numFmtId="166" fontId="10" fillId="0" borderId="14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165" fontId="7" fillId="0" borderId="10" xfId="0" applyNumberFormat="1" applyFont="1" applyFill="1" applyBorder="1" applyAlignment="1">
      <alignment horizontal="right" wrapText="1"/>
    </xf>
    <xf numFmtId="165" fontId="11" fillId="0" borderId="10" xfId="1" applyNumberFormat="1" applyFont="1" applyFill="1" applyBorder="1" applyAlignment="1">
      <alignment horizontal="right" vertical="center"/>
    </xf>
    <xf numFmtId="165" fontId="7" fillId="0" borderId="10" xfId="0" applyNumberFormat="1" applyFont="1" applyBorder="1" applyAlignment="1">
      <alignment horizontal="right" vertical="center" wrapText="1"/>
    </xf>
    <xf numFmtId="165" fontId="10" fillId="0" borderId="10" xfId="1" applyNumberFormat="1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left" wrapText="1" indent="1"/>
    </xf>
    <xf numFmtId="165" fontId="7" fillId="0" borderId="12" xfId="0" applyNumberFormat="1" applyFont="1" applyBorder="1" applyAlignment="1">
      <alignment horizontal="right" vertical="center" wrapText="1"/>
    </xf>
    <xf numFmtId="165" fontId="10" fillId="0" borderId="12" xfId="1" applyNumberFormat="1" applyFont="1" applyFill="1" applyBorder="1" applyAlignment="1">
      <alignment horizontal="right"/>
    </xf>
    <xf numFmtId="165" fontId="11" fillId="0" borderId="15" xfId="1" applyNumberFormat="1" applyFont="1" applyFill="1" applyBorder="1" applyAlignment="1">
      <alignment horizontal="right"/>
    </xf>
    <xf numFmtId="165" fontId="10" fillId="0" borderId="12" xfId="1" applyNumberFormat="1" applyFont="1" applyFill="1" applyBorder="1" applyAlignment="1">
      <alignment horizontal="right" vertical="center"/>
    </xf>
    <xf numFmtId="0" fontId="12" fillId="0" borderId="5" xfId="0" applyFont="1" applyBorder="1"/>
    <xf numFmtId="0" fontId="8" fillId="0" borderId="5" xfId="0" applyFont="1" applyBorder="1"/>
    <xf numFmtId="165" fontId="10" fillId="4" borderId="8" xfId="1" applyNumberFormat="1" applyFont="1" applyFill="1" applyBorder="1" applyAlignment="1">
      <alignment horizontal="right"/>
    </xf>
    <xf numFmtId="165" fontId="10" fillId="4" borderId="12" xfId="1" applyNumberFormat="1" applyFont="1" applyFill="1" applyBorder="1" applyAlignment="1">
      <alignment horizontal="right"/>
    </xf>
    <xf numFmtId="166" fontId="10" fillId="4" borderId="13" xfId="1" applyNumberFormat="1" applyFont="1" applyFill="1" applyBorder="1" applyAlignment="1">
      <alignment horizontal="right"/>
    </xf>
    <xf numFmtId="165" fontId="11" fillId="4" borderId="13" xfId="1" applyNumberFormat="1" applyFont="1" applyFill="1" applyBorder="1" applyAlignment="1">
      <alignment horizontal="right"/>
    </xf>
    <xf numFmtId="165" fontId="11" fillId="0" borderId="12" xfId="1" applyNumberFormat="1" applyFont="1" applyFill="1" applyBorder="1" applyAlignment="1">
      <alignment horizontal="right" vertical="center"/>
    </xf>
    <xf numFmtId="0" fontId="12" fillId="0" borderId="0" xfId="0" applyFont="1" applyBorder="1"/>
    <xf numFmtId="0" fontId="12" fillId="0" borderId="0" xfId="0" applyFont="1" applyFill="1"/>
    <xf numFmtId="0" fontId="7" fillId="0" borderId="0" xfId="0" applyFont="1" applyFill="1"/>
    <xf numFmtId="0" fontId="13" fillId="0" borderId="0" xfId="1" applyFont="1" applyFill="1"/>
    <xf numFmtId="4" fontId="7" fillId="0" borderId="0" xfId="0" applyNumberFormat="1" applyFont="1"/>
    <xf numFmtId="0" fontId="9" fillId="0" borderId="7" xfId="0" applyFont="1" applyBorder="1" applyAlignment="1">
      <alignment horizontal="center" vertical="top" wrapText="1"/>
    </xf>
    <xf numFmtId="165" fontId="7" fillId="0" borderId="7" xfId="0" applyNumberFormat="1" applyFont="1" applyFill="1" applyBorder="1" applyAlignment="1"/>
    <xf numFmtId="166" fontId="7" fillId="0" borderId="7" xfId="0" applyNumberFormat="1" applyFont="1" applyFill="1" applyBorder="1" applyAlignment="1"/>
    <xf numFmtId="165" fontId="9" fillId="0" borderId="2" xfId="0" applyNumberFormat="1" applyFont="1" applyFill="1" applyBorder="1" applyAlignment="1"/>
    <xf numFmtId="165" fontId="7" fillId="0" borderId="1" xfId="0" applyNumberFormat="1" applyFont="1" applyFill="1" applyBorder="1" applyAlignment="1"/>
    <xf numFmtId="165" fontId="7" fillId="0" borderId="7" xfId="0" applyNumberFormat="1" applyFont="1" applyFill="1" applyBorder="1" applyAlignment="1">
      <alignment horizontal="right"/>
    </xf>
    <xf numFmtId="165" fontId="9" fillId="0" borderId="3" xfId="0" applyNumberFormat="1" applyFont="1" applyFill="1" applyBorder="1" applyAlignment="1"/>
    <xf numFmtId="0" fontId="8" fillId="0" borderId="9" xfId="0" applyFont="1" applyBorder="1" applyAlignment="1">
      <alignment wrapText="1"/>
    </xf>
    <xf numFmtId="165" fontId="7" fillId="0" borderId="10" xfId="0" applyNumberFormat="1" applyFont="1" applyFill="1" applyBorder="1" applyAlignment="1"/>
    <xf numFmtId="166" fontId="7" fillId="0" borderId="10" xfId="0" applyNumberFormat="1" applyFont="1" applyFill="1" applyBorder="1" applyAlignment="1"/>
    <xf numFmtId="165" fontId="9" fillId="0" borderId="0" xfId="0" applyNumberFormat="1" applyFont="1" applyFill="1" applyBorder="1" applyAlignment="1"/>
    <xf numFmtId="165" fontId="7" fillId="0" borderId="9" xfId="0" applyNumberFormat="1" applyFont="1" applyFill="1" applyBorder="1" applyAlignment="1"/>
    <xf numFmtId="165" fontId="9" fillId="0" borderId="14" xfId="0" applyNumberFormat="1" applyFont="1" applyBorder="1"/>
    <xf numFmtId="0" fontId="12" fillId="0" borderId="9" xfId="0" applyFont="1" applyFill="1" applyBorder="1" applyAlignment="1">
      <alignment vertical="top" wrapText="1"/>
    </xf>
    <xf numFmtId="165" fontId="7" fillId="0" borderId="10" xfId="0" applyNumberFormat="1" applyFont="1" applyFill="1" applyBorder="1" applyAlignment="1">
      <alignment horizontal="right"/>
    </xf>
    <xf numFmtId="0" fontId="12" fillId="0" borderId="11" xfId="0" applyFont="1" applyFill="1" applyBorder="1" applyAlignment="1">
      <alignment vertical="top" wrapText="1"/>
    </xf>
    <xf numFmtId="165" fontId="7" fillId="0" borderId="12" xfId="0" applyNumberFormat="1" applyFont="1" applyFill="1" applyBorder="1" applyAlignment="1">
      <alignment horizontal="right"/>
    </xf>
    <xf numFmtId="165" fontId="7" fillId="0" borderId="7" xfId="0" applyNumberFormat="1" applyFont="1" applyFill="1" applyBorder="1"/>
    <xf numFmtId="166" fontId="7" fillId="0" borderId="7" xfId="0" applyNumberFormat="1" applyFont="1" applyFill="1" applyBorder="1"/>
    <xf numFmtId="165" fontId="9" fillId="0" borderId="2" xfId="0" applyNumberFormat="1" applyFont="1" applyFill="1" applyBorder="1"/>
    <xf numFmtId="165" fontId="7" fillId="0" borderId="7" xfId="0" applyNumberFormat="1" applyFont="1" applyBorder="1" applyAlignment="1">
      <alignment horizontal="right" vertical="center" wrapText="1"/>
    </xf>
    <xf numFmtId="165" fontId="9" fillId="0" borderId="3" xfId="0" applyNumberFormat="1" applyFont="1" applyFill="1" applyBorder="1"/>
    <xf numFmtId="0" fontId="12" fillId="0" borderId="9" xfId="0" applyFont="1" applyFill="1" applyBorder="1"/>
    <xf numFmtId="165" fontId="7" fillId="0" borderId="10" xfId="0" applyNumberFormat="1" applyFont="1" applyFill="1" applyBorder="1"/>
    <xf numFmtId="165" fontId="9" fillId="0" borderId="0" xfId="0" applyNumberFormat="1" applyFont="1" applyFill="1" applyBorder="1"/>
    <xf numFmtId="165" fontId="7" fillId="0" borderId="10" xfId="0" applyNumberFormat="1" applyFont="1" applyFill="1" applyBorder="1" applyAlignment="1">
      <alignment horizontal="right" vertical="center" wrapText="1"/>
    </xf>
    <xf numFmtId="0" fontId="12" fillId="0" borderId="11" xfId="0" applyFont="1" applyFill="1" applyBorder="1"/>
    <xf numFmtId="165" fontId="7" fillId="0" borderId="12" xfId="0" applyNumberFormat="1" applyFont="1" applyFill="1" applyBorder="1"/>
    <xf numFmtId="166" fontId="7" fillId="0" borderId="12" xfId="0" applyNumberFormat="1" applyFont="1" applyFill="1" applyBorder="1"/>
    <xf numFmtId="165" fontId="9" fillId="0" borderId="15" xfId="0" applyNumberFormat="1" applyFont="1" applyFill="1" applyBorder="1"/>
    <xf numFmtId="165" fontId="7" fillId="3" borderId="12" xfId="0" applyNumberFormat="1" applyFont="1" applyFill="1" applyBorder="1" applyAlignment="1">
      <alignment horizontal="right" vertical="center" wrapText="1"/>
    </xf>
    <xf numFmtId="165" fontId="9" fillId="0" borderId="13" xfId="0" applyNumberFormat="1" applyFont="1" applyBorder="1"/>
    <xf numFmtId="0" fontId="8" fillId="0" borderId="5" xfId="0" applyFont="1" applyFill="1" applyBorder="1"/>
    <xf numFmtId="165" fontId="7" fillId="0" borderId="8" xfId="0" applyNumberFormat="1" applyFont="1" applyFill="1" applyBorder="1"/>
    <xf numFmtId="165" fontId="9" fillId="0" borderId="5" xfId="0" applyNumberFormat="1" applyFont="1" applyFill="1" applyBorder="1"/>
    <xf numFmtId="165" fontId="9" fillId="0" borderId="6" xfId="0" applyNumberFormat="1" applyFont="1" applyFill="1" applyBorder="1"/>
    <xf numFmtId="0" fontId="12" fillId="0" borderId="10" xfId="0" applyFont="1" applyBorder="1" applyAlignment="1">
      <alignment horizontal="left" wrapText="1" indent="2"/>
    </xf>
    <xf numFmtId="0" fontId="12" fillId="0" borderId="9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7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4" borderId="9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sqref="A1:K1"/>
    </sheetView>
  </sheetViews>
  <sheetFormatPr defaultRowHeight="15" x14ac:dyDescent="0.25"/>
  <cols>
    <col min="1" max="1" width="17.85546875" style="12" customWidth="1"/>
    <col min="2" max="2" width="40" style="12" bestFit="1" customWidth="1"/>
    <col min="3" max="3" width="16.140625" style="1" bestFit="1" customWidth="1"/>
    <col min="4" max="4" width="16.42578125" style="1" bestFit="1" customWidth="1"/>
    <col min="5" max="5" width="19.28515625" style="1" bestFit="1" customWidth="1"/>
    <col min="6" max="6" width="18.5703125" style="1" bestFit="1" customWidth="1"/>
    <col min="7" max="7" width="13.85546875" style="1" bestFit="1" customWidth="1"/>
    <col min="8" max="8" width="10.7109375" style="1" customWidth="1"/>
    <col min="9" max="9" width="17" style="1" bestFit="1" customWidth="1"/>
    <col min="10" max="10" width="11" style="1" bestFit="1" customWidth="1"/>
    <col min="11" max="11" width="14.28515625" style="1" customWidth="1"/>
    <col min="12" max="12" width="9" style="1" customWidth="1"/>
    <col min="13" max="13" width="12" style="1" bestFit="1" customWidth="1"/>
    <col min="14" max="16384" width="9.140625" style="1"/>
  </cols>
  <sheetData>
    <row r="1" spans="1:14" s="12" customFormat="1" ht="15" customHeight="1" x14ac:dyDescent="0.25">
      <c r="A1" s="92" t="s">
        <v>2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4" ht="15" customHeight="1" x14ac:dyDescent="0.2">
      <c r="A2" s="93" t="s">
        <v>35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4" ht="14.25" x14ac:dyDescent="0.2">
      <c r="A3" s="97">
        <v>2023</v>
      </c>
      <c r="B3" s="98"/>
      <c r="C3" s="98"/>
      <c r="D3" s="98"/>
      <c r="E3" s="98"/>
      <c r="F3" s="98"/>
      <c r="G3" s="98"/>
      <c r="H3" s="98"/>
      <c r="I3" s="98"/>
      <c r="J3" s="98"/>
      <c r="K3" s="99"/>
    </row>
    <row r="4" spans="1:14" ht="14.25" x14ac:dyDescent="0.2">
      <c r="A4" s="107" t="s">
        <v>3</v>
      </c>
      <c r="B4" s="108"/>
      <c r="C4" s="94" t="s">
        <v>14</v>
      </c>
      <c r="D4" s="95"/>
      <c r="E4" s="95"/>
      <c r="F4" s="95"/>
      <c r="G4" s="95"/>
      <c r="H4" s="96"/>
      <c r="I4" s="103" t="s">
        <v>7</v>
      </c>
      <c r="J4" s="103" t="s">
        <v>8</v>
      </c>
      <c r="K4" s="105" t="s">
        <v>9</v>
      </c>
    </row>
    <row r="5" spans="1:14" ht="89.25" x14ac:dyDescent="0.2">
      <c r="A5" s="109"/>
      <c r="B5" s="110"/>
      <c r="C5" s="13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5" t="s">
        <v>11</v>
      </c>
      <c r="I5" s="104"/>
      <c r="J5" s="104"/>
      <c r="K5" s="106"/>
    </row>
    <row r="6" spans="1:14" ht="15.75" x14ac:dyDescent="0.3">
      <c r="A6" s="16" t="s">
        <v>34</v>
      </c>
      <c r="B6" s="17" t="s">
        <v>12</v>
      </c>
      <c r="C6" s="18">
        <f>1232.78+88.27</f>
        <v>1321.05</v>
      </c>
      <c r="D6" s="18">
        <v>19.14</v>
      </c>
      <c r="E6" s="19">
        <v>344.84</v>
      </c>
      <c r="F6" s="19">
        <v>566.70000000000005</v>
      </c>
      <c r="G6" s="20">
        <v>0.13</v>
      </c>
      <c r="H6" s="21">
        <f>SUM(C6:G6)</f>
        <v>2251.86</v>
      </c>
      <c r="I6" s="19">
        <v>79.900000000000006</v>
      </c>
      <c r="J6" s="22"/>
      <c r="K6" s="23">
        <f>I6+H6</f>
        <v>2331.7600000000002</v>
      </c>
      <c r="M6" s="2"/>
      <c r="N6" s="2"/>
    </row>
    <row r="7" spans="1:14" ht="30" x14ac:dyDescent="0.3">
      <c r="A7" s="111" t="s">
        <v>5</v>
      </c>
      <c r="B7" s="24" t="s">
        <v>30</v>
      </c>
      <c r="C7" s="18">
        <f>548.1+88.27</f>
        <v>636.37</v>
      </c>
      <c r="D7" s="18">
        <f>D9+18.23</f>
        <v>148.66</v>
      </c>
      <c r="E7" s="18">
        <f>344.54+0.3</f>
        <v>344.84000000000003</v>
      </c>
      <c r="F7" s="18">
        <f>SUM(F8:F10)</f>
        <v>514.90000000000009</v>
      </c>
      <c r="G7" s="25">
        <v>0.11</v>
      </c>
      <c r="H7" s="21">
        <f t="shared" ref="H7:H9" si="0">SUM(C7:G7)</f>
        <v>1644.8799999999999</v>
      </c>
      <c r="I7" s="18">
        <v>231.5</v>
      </c>
      <c r="J7" s="26" t="s">
        <v>0</v>
      </c>
      <c r="K7" s="27">
        <f>I7+H7</f>
        <v>1876.3799999999999</v>
      </c>
      <c r="L7" s="4"/>
      <c r="M7" s="2"/>
      <c r="N7" s="2"/>
    </row>
    <row r="8" spans="1:14" ht="15.75" x14ac:dyDescent="0.3">
      <c r="A8" s="112"/>
      <c r="B8" s="89" t="s">
        <v>13</v>
      </c>
      <c r="C8" s="29"/>
      <c r="D8" s="29"/>
      <c r="E8" s="29"/>
      <c r="F8" s="29"/>
      <c r="G8" s="30"/>
      <c r="H8" s="31"/>
      <c r="I8" s="29"/>
      <c r="J8" s="32"/>
      <c r="K8" s="33"/>
      <c r="L8" s="4"/>
      <c r="M8" s="2"/>
      <c r="N8" s="2"/>
    </row>
    <row r="9" spans="1:14" ht="15.75" x14ac:dyDescent="0.3">
      <c r="A9" s="112"/>
      <c r="B9" s="28" t="s">
        <v>20</v>
      </c>
      <c r="C9" s="34" t="s">
        <v>0</v>
      </c>
      <c r="D9" s="29">
        <v>130.43</v>
      </c>
      <c r="E9" s="34" t="s">
        <v>0</v>
      </c>
      <c r="F9" s="29">
        <v>262.60000000000002</v>
      </c>
      <c r="G9" s="30">
        <v>0.02</v>
      </c>
      <c r="H9" s="31">
        <f t="shared" si="0"/>
        <v>393.05</v>
      </c>
      <c r="I9" s="34" t="s">
        <v>0</v>
      </c>
      <c r="J9" s="34" t="s">
        <v>0</v>
      </c>
      <c r="K9" s="35"/>
      <c r="M9" s="2"/>
      <c r="N9" s="2"/>
    </row>
    <row r="10" spans="1:14" ht="15.75" x14ac:dyDescent="0.3">
      <c r="A10" s="113"/>
      <c r="B10" s="36" t="s">
        <v>21</v>
      </c>
      <c r="C10" s="34" t="s">
        <v>0</v>
      </c>
      <c r="D10" s="37" t="s">
        <v>0</v>
      </c>
      <c r="E10" s="37" t="s">
        <v>0</v>
      </c>
      <c r="F10" s="38">
        <v>252.3</v>
      </c>
      <c r="G10" s="37" t="s">
        <v>0</v>
      </c>
      <c r="H10" s="39">
        <f>SUM(C10:G10)</f>
        <v>252.3</v>
      </c>
      <c r="I10" s="37" t="s">
        <v>0</v>
      </c>
      <c r="J10" s="37" t="s">
        <v>0</v>
      </c>
      <c r="K10" s="40"/>
      <c r="M10" s="2"/>
      <c r="N10" s="2"/>
    </row>
    <row r="11" spans="1:14" ht="15.75" x14ac:dyDescent="0.3">
      <c r="A11" s="41"/>
      <c r="B11" s="42" t="s">
        <v>32</v>
      </c>
      <c r="C11" s="43">
        <f>C6+C7</f>
        <v>1957.42</v>
      </c>
      <c r="D11" s="44">
        <f>D6+D7</f>
        <v>167.8</v>
      </c>
      <c r="E11" s="44">
        <f>E6+E7</f>
        <v>689.68000000000006</v>
      </c>
      <c r="F11" s="44">
        <f>F6+F7</f>
        <v>1081.6000000000001</v>
      </c>
      <c r="G11" s="45">
        <v>0.24</v>
      </c>
      <c r="H11" s="46">
        <f>H6+H7</f>
        <v>3896.74</v>
      </c>
      <c r="I11" s="44">
        <f>I6+I7</f>
        <v>311.39999999999998</v>
      </c>
      <c r="J11" s="44"/>
      <c r="K11" s="47">
        <f>I11+H11</f>
        <v>4208.1399999999994</v>
      </c>
      <c r="L11" s="2"/>
    </row>
    <row r="12" spans="1:14" ht="14.25" customHeight="1" x14ac:dyDescent="0.3">
      <c r="A12" s="48"/>
      <c r="B12" s="49"/>
      <c r="C12" s="50"/>
      <c r="D12" s="50"/>
      <c r="E12" s="50"/>
      <c r="F12" s="50"/>
      <c r="G12" s="50"/>
      <c r="H12" s="51"/>
      <c r="I12" s="50"/>
      <c r="J12" s="50"/>
      <c r="K12" s="52"/>
    </row>
    <row r="13" spans="1:14" ht="14.25" x14ac:dyDescent="0.2">
      <c r="A13" s="107" t="s">
        <v>4</v>
      </c>
      <c r="B13" s="108"/>
      <c r="C13" s="94" t="s">
        <v>14</v>
      </c>
      <c r="D13" s="95"/>
      <c r="E13" s="95"/>
      <c r="F13" s="95"/>
      <c r="G13" s="95"/>
      <c r="H13" s="96"/>
      <c r="I13" s="103" t="s">
        <v>7</v>
      </c>
      <c r="J13" s="103" t="s">
        <v>8</v>
      </c>
      <c r="K13" s="105" t="s">
        <v>10</v>
      </c>
    </row>
    <row r="14" spans="1:14" ht="89.25" x14ac:dyDescent="0.2">
      <c r="A14" s="114"/>
      <c r="B14" s="115"/>
      <c r="C14" s="13" t="s">
        <v>15</v>
      </c>
      <c r="D14" s="14" t="s">
        <v>16</v>
      </c>
      <c r="E14" s="14" t="s">
        <v>17</v>
      </c>
      <c r="F14" s="14" t="s">
        <v>18</v>
      </c>
      <c r="G14" s="14" t="s">
        <v>19</v>
      </c>
      <c r="H14" s="53" t="s">
        <v>11</v>
      </c>
      <c r="I14" s="104"/>
      <c r="J14" s="104"/>
      <c r="K14" s="106"/>
      <c r="L14" s="4"/>
    </row>
    <row r="15" spans="1:14" ht="30" x14ac:dyDescent="0.3">
      <c r="A15" s="17" t="s">
        <v>5</v>
      </c>
      <c r="B15" s="17" t="s">
        <v>31</v>
      </c>
      <c r="C15" s="54">
        <v>636.37</v>
      </c>
      <c r="D15" s="54">
        <f>SUM(D17:D18)+18.23</f>
        <v>148.66</v>
      </c>
      <c r="E15" s="54">
        <f t="shared" ref="E15" si="1">SUM(E17:E18)</f>
        <v>172.1</v>
      </c>
      <c r="F15" s="54">
        <v>262.60000000000002</v>
      </c>
      <c r="G15" s="55">
        <v>0.02</v>
      </c>
      <c r="H15" s="56">
        <f t="shared" ref="H15:H24" si="2">SUM(C15:G15)</f>
        <v>1219.75</v>
      </c>
      <c r="I15" s="57">
        <v>311.39999999999998</v>
      </c>
      <c r="J15" s="58" t="s">
        <v>0</v>
      </c>
      <c r="K15" s="59">
        <f>I15+H15</f>
        <v>1531.15</v>
      </c>
    </row>
    <row r="16" spans="1:14" ht="15.75" x14ac:dyDescent="0.3">
      <c r="A16" s="60"/>
      <c r="B16" s="90" t="s">
        <v>13</v>
      </c>
      <c r="C16" s="61"/>
      <c r="D16" s="61"/>
      <c r="E16" s="61"/>
      <c r="F16" s="61"/>
      <c r="G16" s="62"/>
      <c r="H16" s="63"/>
      <c r="I16" s="64"/>
      <c r="J16" s="61"/>
      <c r="K16" s="65"/>
    </row>
    <row r="17" spans="1:11" ht="15.75" x14ac:dyDescent="0.3">
      <c r="A17" s="66"/>
      <c r="B17" s="28" t="s">
        <v>20</v>
      </c>
      <c r="C17" s="34" t="s">
        <v>0</v>
      </c>
      <c r="D17" s="61">
        <v>130.43</v>
      </c>
      <c r="E17" s="29">
        <v>172.1</v>
      </c>
      <c r="F17" s="34" t="s">
        <v>0</v>
      </c>
      <c r="G17" s="62">
        <v>0.02</v>
      </c>
      <c r="H17" s="63">
        <f t="shared" si="2"/>
        <v>302.54999999999995</v>
      </c>
      <c r="I17" s="67" t="s">
        <v>0</v>
      </c>
      <c r="J17" s="67" t="s">
        <v>0</v>
      </c>
      <c r="K17" s="65"/>
    </row>
    <row r="18" spans="1:11" ht="15.75" x14ac:dyDescent="0.3">
      <c r="A18" s="68"/>
      <c r="B18" s="36" t="s">
        <v>21</v>
      </c>
      <c r="C18" s="34" t="s">
        <v>0</v>
      </c>
      <c r="D18" s="34" t="s">
        <v>0</v>
      </c>
      <c r="E18" s="34" t="s">
        <v>0</v>
      </c>
      <c r="F18" s="34" t="s">
        <v>0</v>
      </c>
      <c r="G18" s="34" t="s">
        <v>0</v>
      </c>
      <c r="H18" s="63"/>
      <c r="I18" s="69" t="s">
        <v>0</v>
      </c>
      <c r="J18" s="69" t="s">
        <v>0</v>
      </c>
      <c r="K18" s="65"/>
    </row>
    <row r="19" spans="1:11" x14ac:dyDescent="0.2">
      <c r="A19" s="100" t="s">
        <v>6</v>
      </c>
      <c r="B19" s="16" t="s">
        <v>33</v>
      </c>
      <c r="C19" s="70">
        <f>SUM(C20:C24)</f>
        <v>1320.18</v>
      </c>
      <c r="D19" s="70">
        <f t="shared" ref="D19:F19" si="3">SUM(D20:D24)</f>
        <v>4.03</v>
      </c>
      <c r="E19" s="70">
        <f t="shared" si="3"/>
        <v>517.54</v>
      </c>
      <c r="F19" s="70">
        <f t="shared" si="3"/>
        <v>819</v>
      </c>
      <c r="G19" s="71">
        <v>0.01</v>
      </c>
      <c r="H19" s="72">
        <f t="shared" si="2"/>
        <v>2660.76</v>
      </c>
      <c r="I19" s="73" t="s">
        <v>0</v>
      </c>
      <c r="J19" s="22"/>
      <c r="K19" s="74">
        <f>SUM(H19,I19)</f>
        <v>2660.76</v>
      </c>
    </row>
    <row r="20" spans="1:11" ht="14.25" customHeight="1" x14ac:dyDescent="0.3">
      <c r="A20" s="101"/>
      <c r="B20" s="75" t="s">
        <v>24</v>
      </c>
      <c r="C20" s="34" t="s">
        <v>0</v>
      </c>
      <c r="D20" s="34" t="s">
        <v>0</v>
      </c>
      <c r="E20" s="76">
        <v>344.84000000000003</v>
      </c>
      <c r="F20" s="34" t="s">
        <v>0</v>
      </c>
      <c r="G20" s="34" t="s">
        <v>0</v>
      </c>
      <c r="H20" s="77">
        <f t="shared" si="2"/>
        <v>344.84000000000003</v>
      </c>
      <c r="I20" s="78" t="s">
        <v>1</v>
      </c>
      <c r="J20" s="22"/>
      <c r="K20" s="65"/>
    </row>
    <row r="21" spans="1:11" ht="14.25" customHeight="1" x14ac:dyDescent="0.3">
      <c r="A21" s="101"/>
      <c r="B21" s="75" t="s">
        <v>25</v>
      </c>
      <c r="C21" s="76">
        <v>548.09</v>
      </c>
      <c r="D21" s="34" t="s">
        <v>0</v>
      </c>
      <c r="E21" s="34" t="s">
        <v>0</v>
      </c>
      <c r="F21" s="34" t="s">
        <v>0</v>
      </c>
      <c r="G21" s="34" t="s">
        <v>0</v>
      </c>
      <c r="H21" s="77">
        <f t="shared" si="2"/>
        <v>548.09</v>
      </c>
      <c r="I21" s="34" t="s">
        <v>0</v>
      </c>
      <c r="J21" s="22"/>
      <c r="K21" s="65"/>
    </row>
    <row r="22" spans="1:11" ht="14.25" customHeight="1" x14ac:dyDescent="0.3">
      <c r="A22" s="101"/>
      <c r="B22" s="75" t="s">
        <v>26</v>
      </c>
      <c r="C22" s="76">
        <v>684.68</v>
      </c>
      <c r="D22" s="76">
        <v>0.91</v>
      </c>
      <c r="E22" s="34" t="s">
        <v>0</v>
      </c>
      <c r="F22" s="76">
        <v>566.70000000000005</v>
      </c>
      <c r="G22" s="34" t="s">
        <v>0</v>
      </c>
      <c r="H22" s="77">
        <f t="shared" si="2"/>
        <v>1252.29</v>
      </c>
      <c r="I22" s="34" t="s">
        <v>0</v>
      </c>
      <c r="J22" s="22"/>
      <c r="K22" s="65"/>
    </row>
    <row r="23" spans="1:11" ht="14.25" customHeight="1" x14ac:dyDescent="0.3">
      <c r="A23" s="101"/>
      <c r="B23" s="75" t="s">
        <v>27</v>
      </c>
      <c r="C23" s="34" t="s">
        <v>0</v>
      </c>
      <c r="D23" s="76">
        <v>2.0099999999999998</v>
      </c>
      <c r="E23" s="34" t="s">
        <v>0</v>
      </c>
      <c r="F23" s="76">
        <v>178.48</v>
      </c>
      <c r="G23" s="34" t="s">
        <v>0</v>
      </c>
      <c r="H23" s="77">
        <f t="shared" si="2"/>
        <v>180.48999999999998</v>
      </c>
      <c r="I23" s="34" t="s">
        <v>0</v>
      </c>
      <c r="J23" s="22"/>
      <c r="K23" s="65"/>
    </row>
    <row r="24" spans="1:11" ht="14.25" customHeight="1" x14ac:dyDescent="0.3">
      <c r="A24" s="102"/>
      <c r="B24" s="79" t="s">
        <v>28</v>
      </c>
      <c r="C24" s="80">
        <f>87.41</f>
        <v>87.41</v>
      </c>
      <c r="D24" s="80">
        <v>1.1100000000000001</v>
      </c>
      <c r="E24" s="80">
        <v>172.7</v>
      </c>
      <c r="F24" s="80">
        <v>73.819999999999993</v>
      </c>
      <c r="G24" s="81">
        <v>0.01</v>
      </c>
      <c r="H24" s="82">
        <f t="shared" si="2"/>
        <v>335.04999999999995</v>
      </c>
      <c r="I24" s="34" t="s">
        <v>0</v>
      </c>
      <c r="J24" s="83"/>
      <c r="K24" s="84"/>
    </row>
    <row r="25" spans="1:11" ht="15.75" x14ac:dyDescent="0.3">
      <c r="A25" s="41"/>
      <c r="B25" s="85" t="s">
        <v>22</v>
      </c>
      <c r="C25" s="86">
        <f>C15+C19</f>
        <v>1956.5500000000002</v>
      </c>
      <c r="D25" s="86">
        <f t="shared" ref="D25:G25" si="4">D15+D19</f>
        <v>152.69</v>
      </c>
      <c r="E25" s="86">
        <f t="shared" si="4"/>
        <v>689.64</v>
      </c>
      <c r="F25" s="86">
        <f t="shared" si="4"/>
        <v>1081.5999999999999</v>
      </c>
      <c r="G25" s="81">
        <f t="shared" si="4"/>
        <v>0.03</v>
      </c>
      <c r="H25" s="87">
        <f>H15+H19</f>
        <v>3880.51</v>
      </c>
      <c r="I25" s="86">
        <f>SUM(I15,I19)</f>
        <v>311.39999999999998</v>
      </c>
      <c r="J25" s="69" t="s">
        <v>1</v>
      </c>
      <c r="K25" s="88">
        <f>I25+H25</f>
        <v>4191.91</v>
      </c>
    </row>
    <row r="26" spans="1:11" ht="15.75" x14ac:dyDescent="0.3">
      <c r="A26" s="41"/>
      <c r="B26" s="85" t="s">
        <v>23</v>
      </c>
      <c r="C26" s="86">
        <f>C11-C25</f>
        <v>0.86999999999989086</v>
      </c>
      <c r="D26" s="86">
        <f t="shared" ref="D26:I26" si="5">D11-D25</f>
        <v>15.110000000000014</v>
      </c>
      <c r="E26" s="86">
        <f t="shared" si="5"/>
        <v>4.0000000000077307E-2</v>
      </c>
      <c r="F26" s="86">
        <f t="shared" si="5"/>
        <v>0</v>
      </c>
      <c r="G26" s="81">
        <f t="shared" si="5"/>
        <v>0.21</v>
      </c>
      <c r="H26" s="87">
        <f>H11-H25</f>
        <v>16.229999999999563</v>
      </c>
      <c r="I26" s="86">
        <f t="shared" si="5"/>
        <v>0</v>
      </c>
      <c r="J26" s="69" t="s">
        <v>1</v>
      </c>
      <c r="K26" s="88">
        <f>I26+H26</f>
        <v>16.229999999999563</v>
      </c>
    </row>
    <row r="27" spans="1:11" s="5" customFormat="1" ht="15" customHeight="1" x14ac:dyDescent="0.2">
      <c r="A27" s="91" t="s">
        <v>37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</row>
    <row r="28" spans="1:11" ht="15" customHeight="1" x14ac:dyDescent="0.25">
      <c r="A28" s="11" t="s">
        <v>36</v>
      </c>
      <c r="B28" s="10"/>
      <c r="C28" s="7"/>
      <c r="D28" s="7"/>
      <c r="E28" s="7"/>
      <c r="F28" s="7"/>
      <c r="G28" s="7"/>
      <c r="H28" s="7"/>
      <c r="I28" s="7"/>
      <c r="J28" s="7"/>
      <c r="K28" s="6"/>
    </row>
    <row r="29" spans="1:11" x14ac:dyDescent="0.25">
      <c r="A29" s="9" t="s">
        <v>29</v>
      </c>
      <c r="B29" s="8"/>
      <c r="C29" s="3"/>
      <c r="D29" s="3"/>
      <c r="E29" s="3"/>
      <c r="F29" s="3"/>
      <c r="G29" s="3"/>
      <c r="H29" s="3"/>
      <c r="I29" s="3"/>
      <c r="J29" s="3"/>
    </row>
    <row r="30" spans="1:11" x14ac:dyDescent="0.25">
      <c r="B30" s="8"/>
    </row>
  </sheetData>
  <mergeCells count="16">
    <mergeCell ref="A27:K27"/>
    <mergeCell ref="A1:K1"/>
    <mergeCell ref="A2:K2"/>
    <mergeCell ref="C4:H4"/>
    <mergeCell ref="A3:K3"/>
    <mergeCell ref="A19:A24"/>
    <mergeCell ref="I4:I5"/>
    <mergeCell ref="J4:J5"/>
    <mergeCell ref="K4:K5"/>
    <mergeCell ref="J13:J14"/>
    <mergeCell ref="K13:K14"/>
    <mergeCell ref="I13:I14"/>
    <mergeCell ref="C13:H13"/>
    <mergeCell ref="A4:B5"/>
    <mergeCell ref="A7:A10"/>
    <mergeCell ref="A13:B14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2025-12-16T04:56:38Z</dcterms:modified>
</cp:coreProperties>
</file>