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14340" yWindow="-75" windowWidth="16185" windowHeight="12075" tabRatio="679"/>
  </bookViews>
  <sheets>
    <sheet name="2023" sheetId="10" r:id="rId1"/>
  </sheets>
  <calcPr calcId="152511"/>
</workbook>
</file>

<file path=xl/calcChain.xml><?xml version="1.0" encoding="utf-8"?>
<calcChain xmlns="http://schemas.openxmlformats.org/spreadsheetml/2006/main">
  <c r="I25" i="10" l="1"/>
  <c r="K19" i="10"/>
  <c r="H10" i="10"/>
  <c r="G25" i="10" l="1"/>
  <c r="G26" i="10" s="1"/>
  <c r="D15" i="10"/>
  <c r="D7" i="10"/>
  <c r="D11" i="10" s="1"/>
  <c r="F7" i="10"/>
  <c r="F11" i="10" s="1"/>
  <c r="H23" i="10"/>
  <c r="H21" i="10"/>
  <c r="H20" i="10"/>
  <c r="H17" i="10"/>
  <c r="H9" i="10"/>
  <c r="E15" i="10"/>
  <c r="C7" i="10"/>
  <c r="D19" i="10"/>
  <c r="E19" i="10"/>
  <c r="C24" i="10"/>
  <c r="C19" i="10" s="1"/>
  <c r="C25" i="10" s="1"/>
  <c r="I11" i="10"/>
  <c r="E7" i="10"/>
  <c r="E11" i="10" s="1"/>
  <c r="C6" i="10"/>
  <c r="H6" i="10" s="1"/>
  <c r="K6" i="10" s="1"/>
  <c r="H15" i="10" l="1"/>
  <c r="K15" i="10" s="1"/>
  <c r="H24" i="10"/>
  <c r="H7" i="10"/>
  <c r="D25" i="10"/>
  <c r="D26" i="10" s="1"/>
  <c r="E25" i="10"/>
  <c r="E26" i="10" s="1"/>
  <c r="I26" i="10"/>
  <c r="C11" i="10"/>
  <c r="C26" i="10" s="1"/>
  <c r="K7" i="10" l="1"/>
  <c r="H11" i="10"/>
  <c r="K11" i="10" s="1"/>
  <c r="H22" i="10"/>
  <c r="F19" i="10"/>
  <c r="F25" i="10" s="1"/>
  <c r="F26" i="10" s="1"/>
  <c r="H19" i="10" l="1"/>
  <c r="H25" i="10" l="1"/>
  <c r="H26" i="10" s="1"/>
  <c r="K26" i="10" s="1"/>
  <c r="K25" i="10" l="1"/>
</calcChain>
</file>

<file path=xl/sharedStrings.xml><?xml version="1.0" encoding="utf-8"?>
<sst xmlns="http://schemas.openxmlformats.org/spreadsheetml/2006/main" count="93" uniqueCount="39">
  <si>
    <t>Section by NACE Rev. 2.0</t>
  </si>
  <si>
    <t>Agriculture, forestry and fishing</t>
  </si>
  <si>
    <t xml:space="preserve">Electricity, gas, steam and air conditioning supply </t>
  </si>
  <si>
    <t xml:space="preserve">Water supply; sewerage, waste management and remediation activities     </t>
  </si>
  <si>
    <t xml:space="preserve">Other industries </t>
  </si>
  <si>
    <t>Total use</t>
  </si>
  <si>
    <t xml:space="preserve">Manufac-turing       </t>
  </si>
  <si>
    <t xml:space="preserve"> - </t>
  </si>
  <si>
    <t>Households</t>
  </si>
  <si>
    <t>From the environment</t>
  </si>
  <si>
    <t>Within the economy</t>
  </si>
  <si>
    <t>2. Use of water received from other economic units</t>
  </si>
  <si>
    <t>of which:</t>
  </si>
  <si>
    <t>Reused water</t>
  </si>
  <si>
    <t>Wastewater to sewerage</t>
  </si>
  <si>
    <t>3. Total use (=1+2)</t>
  </si>
  <si>
    <t>Into the environment</t>
  </si>
  <si>
    <t>4. Supply of water to other economic units</t>
  </si>
  <si>
    <t>5. Total returns</t>
  </si>
  <si>
    <t>irrigation water</t>
  </si>
  <si>
    <t>Losses in distribution</t>
  </si>
  <si>
    <t>Treated wastewater</t>
  </si>
  <si>
    <t>Other</t>
  </si>
  <si>
    <t>6. Total supply of water (=4+5)</t>
  </si>
  <si>
    <t>7.  Consumption (=3-6)</t>
  </si>
  <si>
    <t>Physical use table</t>
  </si>
  <si>
    <t>Physical Supply table</t>
  </si>
  <si>
    <t>Export</t>
  </si>
  <si>
    <t>Eexport</t>
  </si>
  <si>
    <t>Total</t>
  </si>
  <si>
    <t>-</t>
  </si>
  <si>
    <t>1. Water abstraction from the environment *</t>
  </si>
  <si>
    <t>Note: * The tables do not include water abstraction for hydroelectric power plants.</t>
  </si>
  <si>
    <t>Physical water supply and use tables</t>
  </si>
  <si>
    <t>Electricity generation</t>
  </si>
  <si>
    <t>Total Supply</t>
  </si>
  <si>
    <t>(million cubic metres)</t>
  </si>
  <si>
    <t xml:space="preserve">Source: Survey of the water suppy enterprices - Geostat
</t>
  </si>
  <si>
    <t>Collection of Main Indicators of Water Use in Georgia - National Environmental Agency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</si>
</sst>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#\ ##0.0"/>
    <numFmt numFmtId="166" formatCode="#\ ##0.00"/>
  </numFmts>
  <fonts count="10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rgb="FF0061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12">
    <xf numFmtId="0" fontId="0" fillId="0" borderId="0" xfId="0"/>
    <xf numFmtId="0" fontId="2" fillId="0" borderId="0" xfId="0" applyFont="1"/>
    <xf numFmtId="4" fontId="2" fillId="0" borderId="0" xfId="0" applyNumberFormat="1" applyFont="1"/>
    <xf numFmtId="0" fontId="2" fillId="0" borderId="0" xfId="0" applyFont="1" applyFill="1"/>
    <xf numFmtId="164" fontId="2" fillId="0" borderId="0" xfId="0" applyNumberFormat="1" applyFont="1"/>
    <xf numFmtId="0" fontId="2" fillId="0" borderId="0" xfId="0" applyFont="1" applyAlignment="1">
      <alignment wrapText="1"/>
    </xf>
    <xf numFmtId="0" fontId="4" fillId="0" borderId="0" xfId="0" applyFont="1"/>
    <xf numFmtId="0" fontId="4" fillId="0" borderId="0" xfId="0" applyFont="1" applyFill="1"/>
    <xf numFmtId="0" fontId="5" fillId="0" borderId="7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wrapText="1"/>
    </xf>
    <xf numFmtId="165" fontId="7" fillId="0" borderId="7" xfId="1" applyNumberFormat="1" applyFont="1" applyFill="1" applyBorder="1" applyAlignment="1">
      <alignment horizontal="right"/>
    </xf>
    <xf numFmtId="165" fontId="7" fillId="0" borderId="8" xfId="1" applyNumberFormat="1" applyFont="1" applyFill="1" applyBorder="1" applyAlignment="1">
      <alignment horizontal="right"/>
    </xf>
    <xf numFmtId="166" fontId="7" fillId="0" borderId="8" xfId="1" applyNumberFormat="1" applyFont="1" applyFill="1" applyBorder="1" applyAlignment="1">
      <alignment horizontal="right"/>
    </xf>
    <xf numFmtId="165" fontId="8" fillId="0" borderId="2" xfId="1" applyNumberFormat="1" applyFont="1" applyFill="1" applyBorder="1" applyAlignment="1">
      <alignment horizontal="right"/>
    </xf>
    <xf numFmtId="165" fontId="5" fillId="3" borderId="10" xfId="0" applyNumberFormat="1" applyFont="1" applyFill="1" applyBorder="1" applyAlignment="1">
      <alignment horizontal="right" vertical="center" wrapText="1"/>
    </xf>
    <xf numFmtId="165" fontId="8" fillId="0" borderId="7" xfId="1" applyNumberFormat="1" applyFont="1" applyFill="1" applyBorder="1" applyAlignment="1">
      <alignment horizontal="right"/>
    </xf>
    <xf numFmtId="0" fontId="6" fillId="0" borderId="7" xfId="0" applyFont="1" applyBorder="1" applyAlignment="1">
      <alignment wrapText="1"/>
    </xf>
    <xf numFmtId="166" fontId="7" fillId="0" borderId="3" xfId="1" applyNumberFormat="1" applyFont="1" applyFill="1" applyBorder="1" applyAlignment="1">
      <alignment horizontal="right"/>
    </xf>
    <xf numFmtId="165" fontId="5" fillId="0" borderId="7" xfId="0" applyNumberFormat="1" applyFont="1" applyFill="1" applyBorder="1" applyAlignment="1">
      <alignment horizontal="right" wrapText="1"/>
    </xf>
    <xf numFmtId="165" fontId="8" fillId="0" borderId="7" xfId="1" applyNumberFormat="1" applyFont="1" applyFill="1" applyBorder="1" applyAlignment="1">
      <alignment horizontal="right" vertical="center"/>
    </xf>
    <xf numFmtId="0" fontId="5" fillId="0" borderId="10" xfId="0" applyFont="1" applyBorder="1" applyAlignment="1">
      <alignment horizontal="left" wrapText="1" indent="1"/>
    </xf>
    <xf numFmtId="165" fontId="7" fillId="0" borderId="10" xfId="1" applyNumberFormat="1" applyFont="1" applyFill="1" applyBorder="1" applyAlignment="1">
      <alignment horizontal="right"/>
    </xf>
    <xf numFmtId="166" fontId="7" fillId="0" borderId="14" xfId="1" applyNumberFormat="1" applyFont="1" applyFill="1" applyBorder="1" applyAlignment="1">
      <alignment horizontal="right"/>
    </xf>
    <xf numFmtId="165" fontId="8" fillId="0" borderId="0" xfId="1" applyNumberFormat="1" applyFont="1" applyFill="1" applyBorder="1" applyAlignment="1">
      <alignment horizontal="right"/>
    </xf>
    <xf numFmtId="165" fontId="5" fillId="0" borderId="10" xfId="0" applyNumberFormat="1" applyFont="1" applyFill="1" applyBorder="1" applyAlignment="1">
      <alignment horizontal="right" wrapText="1"/>
    </xf>
    <xf numFmtId="165" fontId="8" fillId="0" borderId="10" xfId="1" applyNumberFormat="1" applyFont="1" applyFill="1" applyBorder="1" applyAlignment="1">
      <alignment horizontal="right" vertical="center"/>
    </xf>
    <xf numFmtId="165" fontId="5" fillId="0" borderId="10" xfId="0" applyNumberFormat="1" applyFont="1" applyBorder="1" applyAlignment="1">
      <alignment horizontal="right" vertical="center" wrapText="1"/>
    </xf>
    <xf numFmtId="165" fontId="7" fillId="0" borderId="10" xfId="1" applyNumberFormat="1" applyFont="1" applyFill="1" applyBorder="1" applyAlignment="1">
      <alignment horizontal="right" vertical="center"/>
    </xf>
    <xf numFmtId="0" fontId="5" fillId="0" borderId="12" xfId="0" applyFont="1" applyFill="1" applyBorder="1" applyAlignment="1">
      <alignment horizontal="left" wrapText="1" indent="1"/>
    </xf>
    <xf numFmtId="165" fontId="5" fillId="0" borderId="12" xfId="0" applyNumberFormat="1" applyFont="1" applyBorder="1" applyAlignment="1">
      <alignment horizontal="right" vertical="center" wrapText="1"/>
    </xf>
    <xf numFmtId="165" fontId="7" fillId="0" borderId="12" xfId="1" applyNumberFormat="1" applyFont="1" applyFill="1" applyBorder="1" applyAlignment="1">
      <alignment horizontal="right"/>
    </xf>
    <xf numFmtId="165" fontId="8" fillId="0" borderId="15" xfId="1" applyNumberFormat="1" applyFont="1" applyFill="1" applyBorder="1" applyAlignment="1">
      <alignment horizontal="right"/>
    </xf>
    <xf numFmtId="165" fontId="7" fillId="0" borderId="12" xfId="1" applyNumberFormat="1" applyFont="1" applyFill="1" applyBorder="1" applyAlignment="1">
      <alignment horizontal="right" vertical="center"/>
    </xf>
    <xf numFmtId="0" fontId="5" fillId="0" borderId="5" xfId="0" applyFont="1" applyBorder="1"/>
    <xf numFmtId="0" fontId="6" fillId="0" borderId="5" xfId="0" applyFont="1" applyBorder="1"/>
    <xf numFmtId="165" fontId="7" fillId="4" borderId="8" xfId="1" applyNumberFormat="1" applyFont="1" applyFill="1" applyBorder="1" applyAlignment="1">
      <alignment horizontal="right"/>
    </xf>
    <xf numFmtId="165" fontId="7" fillId="4" borderId="12" xfId="1" applyNumberFormat="1" applyFont="1" applyFill="1" applyBorder="1" applyAlignment="1">
      <alignment horizontal="right"/>
    </xf>
    <xf numFmtId="166" fontId="7" fillId="4" borderId="13" xfId="1" applyNumberFormat="1" applyFont="1" applyFill="1" applyBorder="1" applyAlignment="1">
      <alignment horizontal="right"/>
    </xf>
    <xf numFmtId="165" fontId="8" fillId="4" borderId="13" xfId="1" applyNumberFormat="1" applyFont="1" applyFill="1" applyBorder="1" applyAlignment="1">
      <alignment horizontal="right"/>
    </xf>
    <xf numFmtId="165" fontId="8" fillId="0" borderId="12" xfId="1" applyNumberFormat="1" applyFont="1" applyFill="1" applyBorder="1" applyAlignment="1">
      <alignment horizontal="right" vertical="center"/>
    </xf>
    <xf numFmtId="0" fontId="5" fillId="0" borderId="0" xfId="0" applyFont="1" applyBorder="1"/>
    <xf numFmtId="0" fontId="5" fillId="0" borderId="0" xfId="0" applyFont="1" applyFill="1"/>
    <xf numFmtId="0" fontId="9" fillId="0" borderId="0" xfId="1" applyFont="1" applyFill="1"/>
    <xf numFmtId="4" fontId="5" fillId="0" borderId="0" xfId="0" applyNumberFormat="1" applyFont="1"/>
    <xf numFmtId="0" fontId="6" fillId="0" borderId="7" xfId="0" applyFont="1" applyBorder="1" applyAlignment="1">
      <alignment horizontal="center" vertical="top" wrapText="1"/>
    </xf>
    <xf numFmtId="165" fontId="5" fillId="0" borderId="7" xfId="0" applyNumberFormat="1" applyFont="1" applyFill="1" applyBorder="1" applyAlignment="1"/>
    <xf numFmtId="166" fontId="5" fillId="0" borderId="7" xfId="0" applyNumberFormat="1" applyFont="1" applyFill="1" applyBorder="1" applyAlignment="1"/>
    <xf numFmtId="165" fontId="6" fillId="0" borderId="2" xfId="0" applyNumberFormat="1" applyFont="1" applyFill="1" applyBorder="1" applyAlignment="1"/>
    <xf numFmtId="165" fontId="5" fillId="0" borderId="1" xfId="0" applyNumberFormat="1" applyFont="1" applyFill="1" applyBorder="1" applyAlignment="1"/>
    <xf numFmtId="165" fontId="5" fillId="0" borderId="7" xfId="0" applyNumberFormat="1" applyFont="1" applyFill="1" applyBorder="1" applyAlignment="1">
      <alignment horizontal="right"/>
    </xf>
    <xf numFmtId="165" fontId="6" fillId="0" borderId="3" xfId="0" applyNumberFormat="1" applyFont="1" applyFill="1" applyBorder="1" applyAlignment="1"/>
    <xf numFmtId="0" fontId="6" fillId="0" borderId="9" xfId="0" applyFont="1" applyBorder="1" applyAlignment="1">
      <alignment wrapText="1"/>
    </xf>
    <xf numFmtId="0" fontId="5" fillId="0" borderId="9" xfId="0" applyFont="1" applyBorder="1" applyAlignment="1">
      <alignment horizontal="left" wrapText="1" indent="1"/>
    </xf>
    <xf numFmtId="165" fontId="5" fillId="0" borderId="10" xfId="0" applyNumberFormat="1" applyFont="1" applyFill="1" applyBorder="1" applyAlignment="1"/>
    <xf numFmtId="166" fontId="5" fillId="0" borderId="10" xfId="0" applyNumberFormat="1" applyFont="1" applyFill="1" applyBorder="1" applyAlignment="1"/>
    <xf numFmtId="165" fontId="6" fillId="0" borderId="0" xfId="0" applyNumberFormat="1" applyFont="1" applyFill="1" applyBorder="1" applyAlignment="1"/>
    <xf numFmtId="165" fontId="5" fillId="0" borderId="9" xfId="0" applyNumberFormat="1" applyFont="1" applyFill="1" applyBorder="1" applyAlignment="1"/>
    <xf numFmtId="165" fontId="6" fillId="0" borderId="14" xfId="0" applyNumberFormat="1" applyFont="1" applyBorder="1"/>
    <xf numFmtId="0" fontId="5" fillId="0" borderId="9" xfId="0" applyFont="1" applyFill="1" applyBorder="1" applyAlignment="1">
      <alignment vertical="top" wrapText="1"/>
    </xf>
    <xf numFmtId="165" fontId="5" fillId="0" borderId="10" xfId="0" applyNumberFormat="1" applyFont="1" applyFill="1" applyBorder="1" applyAlignment="1">
      <alignment horizontal="right"/>
    </xf>
    <xf numFmtId="0" fontId="5" fillId="0" borderId="11" xfId="0" applyFont="1" applyFill="1" applyBorder="1" applyAlignment="1">
      <alignment vertical="top" wrapText="1"/>
    </xf>
    <xf numFmtId="0" fontId="5" fillId="0" borderId="11" xfId="0" applyFont="1" applyFill="1" applyBorder="1" applyAlignment="1">
      <alignment horizontal="left" wrapText="1" indent="1"/>
    </xf>
    <xf numFmtId="165" fontId="5" fillId="0" borderId="12" xfId="0" applyNumberFormat="1" applyFont="1" applyFill="1" applyBorder="1" applyAlignment="1">
      <alignment horizontal="right"/>
    </xf>
    <xf numFmtId="165" fontId="5" fillId="0" borderId="7" xfId="0" applyNumberFormat="1" applyFont="1" applyFill="1" applyBorder="1"/>
    <xf numFmtId="166" fontId="5" fillId="0" borderId="7" xfId="0" applyNumberFormat="1" applyFont="1" applyFill="1" applyBorder="1"/>
    <xf numFmtId="165" fontId="6" fillId="0" borderId="2" xfId="0" applyNumberFormat="1" applyFont="1" applyFill="1" applyBorder="1"/>
    <xf numFmtId="165" fontId="5" fillId="0" borderId="7" xfId="0" applyNumberFormat="1" applyFont="1" applyBorder="1" applyAlignment="1">
      <alignment horizontal="right" vertical="center" wrapText="1"/>
    </xf>
    <xf numFmtId="165" fontId="6" fillId="0" borderId="3" xfId="0" applyNumberFormat="1" applyFont="1" applyFill="1" applyBorder="1"/>
    <xf numFmtId="0" fontId="5" fillId="0" borderId="9" xfId="0" applyFont="1" applyFill="1" applyBorder="1"/>
    <xf numFmtId="165" fontId="5" fillId="0" borderId="10" xfId="0" applyNumberFormat="1" applyFont="1" applyFill="1" applyBorder="1"/>
    <xf numFmtId="165" fontId="6" fillId="0" borderId="0" xfId="0" applyNumberFormat="1" applyFont="1" applyFill="1" applyBorder="1"/>
    <xf numFmtId="165" fontId="5" fillId="0" borderId="10" xfId="0" applyNumberFormat="1" applyFont="1" applyFill="1" applyBorder="1" applyAlignment="1">
      <alignment horizontal="right" vertical="center" wrapText="1"/>
    </xf>
    <xf numFmtId="0" fontId="5" fillId="0" borderId="11" xfId="0" applyFont="1" applyFill="1" applyBorder="1"/>
    <xf numFmtId="165" fontId="5" fillId="0" borderId="12" xfId="0" applyNumberFormat="1" applyFont="1" applyFill="1" applyBorder="1"/>
    <xf numFmtId="166" fontId="5" fillId="0" borderId="12" xfId="0" applyNumberFormat="1" applyFont="1" applyFill="1" applyBorder="1"/>
    <xf numFmtId="165" fontId="6" fillId="0" borderId="15" xfId="0" applyNumberFormat="1" applyFont="1" applyFill="1" applyBorder="1"/>
    <xf numFmtId="165" fontId="5" fillId="3" borderId="12" xfId="0" applyNumberFormat="1" applyFont="1" applyFill="1" applyBorder="1" applyAlignment="1">
      <alignment horizontal="right" vertical="center" wrapText="1"/>
    </xf>
    <xf numFmtId="165" fontId="6" fillId="0" borderId="13" xfId="0" applyNumberFormat="1" applyFont="1" applyBorder="1"/>
    <xf numFmtId="0" fontId="6" fillId="0" borderId="5" xfId="0" applyFont="1" applyFill="1" applyBorder="1"/>
    <xf numFmtId="165" fontId="5" fillId="0" borderId="8" xfId="0" applyNumberFormat="1" applyFont="1" applyFill="1" applyBorder="1"/>
    <xf numFmtId="165" fontId="6" fillId="0" borderId="5" xfId="0" applyNumberFormat="1" applyFont="1" applyFill="1" applyBorder="1"/>
    <xf numFmtId="165" fontId="6" fillId="0" borderId="6" xfId="0" applyNumberFormat="1" applyFont="1" applyFill="1" applyBorder="1"/>
    <xf numFmtId="0" fontId="4" fillId="0" borderId="0" xfId="0" applyFont="1" applyAlignment="1">
      <alignment horizontal="left" vertical="center" indent="5"/>
    </xf>
    <xf numFmtId="0" fontId="4" fillId="0" borderId="2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top"/>
    </xf>
    <xf numFmtId="0" fontId="5" fillId="0" borderId="6" xfId="0" applyFont="1" applyBorder="1" applyAlignment="1">
      <alignment horizontal="center" vertical="top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6" fillId="0" borderId="7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6" fillId="0" borderId="12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11" xfId="0" applyFont="1" applyBorder="1" applyAlignment="1">
      <alignment horizontal="left" vertical="top" wrapText="1"/>
    </xf>
    <xf numFmtId="0" fontId="6" fillId="4" borderId="9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</cellXfs>
  <cellStyles count="2">
    <cellStyle name="Good" xfId="1" builtinId="26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showGridLines="0" tabSelected="1" zoomScaleNormal="100" workbookViewId="0">
      <selection sqref="A1:K1"/>
    </sheetView>
  </sheetViews>
  <sheetFormatPr defaultRowHeight="14.25" x14ac:dyDescent="0.2"/>
  <cols>
    <col min="1" max="1" width="14.7109375" style="1" customWidth="1"/>
    <col min="2" max="2" width="33.5703125" style="1" customWidth="1"/>
    <col min="3" max="3" width="10.7109375" style="1" customWidth="1"/>
    <col min="4" max="4" width="8.5703125" style="1" bestFit="1" customWidth="1"/>
    <col min="5" max="5" width="10.85546875" style="1" bestFit="1" customWidth="1"/>
    <col min="6" max="6" width="12.5703125" style="1" bestFit="1" customWidth="1"/>
    <col min="7" max="7" width="9" style="1" bestFit="1" customWidth="1"/>
    <col min="8" max="8" width="10.7109375" style="1" customWidth="1"/>
    <col min="9" max="9" width="10.7109375" style="1" bestFit="1" customWidth="1"/>
    <col min="10" max="10" width="10.5703125" style="1" customWidth="1"/>
    <col min="11" max="11" width="12.42578125" style="1" bestFit="1" customWidth="1"/>
    <col min="12" max="12" width="9.140625" style="1"/>
    <col min="13" max="13" width="12" style="1" bestFit="1" customWidth="1"/>
    <col min="14" max="16384" width="9.140625" style="1"/>
  </cols>
  <sheetData>
    <row r="1" spans="1:14" ht="15" customHeight="1" x14ac:dyDescent="0.25">
      <c r="A1" s="87" t="s">
        <v>33</v>
      </c>
      <c r="B1" s="87"/>
      <c r="C1" s="87"/>
      <c r="D1" s="87"/>
      <c r="E1" s="87"/>
      <c r="F1" s="87"/>
      <c r="G1" s="87"/>
      <c r="H1" s="87"/>
      <c r="I1" s="87"/>
      <c r="J1" s="87"/>
      <c r="K1" s="87"/>
    </row>
    <row r="2" spans="1:14" ht="15" customHeight="1" x14ac:dyDescent="0.2">
      <c r="A2" s="88" t="s">
        <v>36</v>
      </c>
      <c r="B2" s="88"/>
      <c r="C2" s="88"/>
      <c r="D2" s="88"/>
      <c r="E2" s="88"/>
      <c r="F2" s="88"/>
      <c r="G2" s="88"/>
      <c r="H2" s="88"/>
      <c r="I2" s="88"/>
      <c r="J2" s="88"/>
      <c r="K2" s="88"/>
    </row>
    <row r="3" spans="1:14" x14ac:dyDescent="0.2">
      <c r="A3" s="92">
        <v>2023</v>
      </c>
      <c r="B3" s="93"/>
      <c r="C3" s="93"/>
      <c r="D3" s="93"/>
      <c r="E3" s="93"/>
      <c r="F3" s="93"/>
      <c r="G3" s="93"/>
      <c r="H3" s="93"/>
      <c r="I3" s="93"/>
      <c r="J3" s="93"/>
      <c r="K3" s="94"/>
    </row>
    <row r="4" spans="1:14" x14ac:dyDescent="0.2">
      <c r="A4" s="103" t="s">
        <v>25</v>
      </c>
      <c r="B4" s="104"/>
      <c r="C4" s="89" t="s">
        <v>0</v>
      </c>
      <c r="D4" s="90"/>
      <c r="E4" s="90"/>
      <c r="F4" s="90"/>
      <c r="G4" s="90"/>
      <c r="H4" s="91"/>
      <c r="I4" s="98" t="s">
        <v>8</v>
      </c>
      <c r="J4" s="98" t="s">
        <v>27</v>
      </c>
      <c r="K4" s="100" t="s">
        <v>5</v>
      </c>
    </row>
    <row r="5" spans="1:14" ht="100.9" customHeight="1" x14ac:dyDescent="0.2">
      <c r="A5" s="105"/>
      <c r="B5" s="106"/>
      <c r="C5" s="8" t="s">
        <v>1</v>
      </c>
      <c r="D5" s="9" t="s">
        <v>6</v>
      </c>
      <c r="E5" s="9" t="s">
        <v>2</v>
      </c>
      <c r="F5" s="9" t="s">
        <v>3</v>
      </c>
      <c r="G5" s="9" t="s">
        <v>4</v>
      </c>
      <c r="H5" s="10" t="s">
        <v>29</v>
      </c>
      <c r="I5" s="99"/>
      <c r="J5" s="99"/>
      <c r="K5" s="101"/>
    </row>
    <row r="6" spans="1:14" ht="25.5" x14ac:dyDescent="0.2">
      <c r="A6" s="11" t="s">
        <v>9</v>
      </c>
      <c r="B6" s="12" t="s">
        <v>31</v>
      </c>
      <c r="C6" s="13">
        <f>1232.78+88.27</f>
        <v>1321.05</v>
      </c>
      <c r="D6" s="13">
        <v>19.14</v>
      </c>
      <c r="E6" s="14">
        <v>344.84</v>
      </c>
      <c r="F6" s="14">
        <v>566.70000000000005</v>
      </c>
      <c r="G6" s="15">
        <v>0.13</v>
      </c>
      <c r="H6" s="16">
        <f>SUM(C6:G6)</f>
        <v>2251.86</v>
      </c>
      <c r="I6" s="14">
        <v>79.900000000000006</v>
      </c>
      <c r="J6" s="17"/>
      <c r="K6" s="18">
        <f>I6+H6</f>
        <v>2331.7600000000002</v>
      </c>
      <c r="M6" s="2"/>
      <c r="N6" s="2"/>
    </row>
    <row r="7" spans="1:14" ht="25.5" x14ac:dyDescent="0.2">
      <c r="A7" s="107" t="s">
        <v>10</v>
      </c>
      <c r="B7" s="19" t="s">
        <v>11</v>
      </c>
      <c r="C7" s="13">
        <f>548.1+88.27</f>
        <v>636.37</v>
      </c>
      <c r="D7" s="13">
        <f>D9+18.23</f>
        <v>148.66</v>
      </c>
      <c r="E7" s="13">
        <f>344.54+0.3</f>
        <v>344.84000000000003</v>
      </c>
      <c r="F7" s="13">
        <f>SUM(F8:F10)</f>
        <v>514.90000000000009</v>
      </c>
      <c r="G7" s="20">
        <v>0.11</v>
      </c>
      <c r="H7" s="16">
        <f t="shared" ref="H7:H9" si="0">SUM(C7:G7)</f>
        <v>1644.8799999999999</v>
      </c>
      <c r="I7" s="13">
        <v>231.5</v>
      </c>
      <c r="J7" s="21" t="s">
        <v>7</v>
      </c>
      <c r="K7" s="22">
        <f>I7+H7</f>
        <v>1876.3799999999999</v>
      </c>
      <c r="L7" s="4"/>
      <c r="M7" s="2"/>
      <c r="N7" s="2"/>
    </row>
    <row r="8" spans="1:14" x14ac:dyDescent="0.2">
      <c r="A8" s="108"/>
      <c r="B8" s="23" t="s">
        <v>12</v>
      </c>
      <c r="C8" s="24"/>
      <c r="D8" s="24"/>
      <c r="E8" s="24"/>
      <c r="F8" s="24"/>
      <c r="G8" s="25"/>
      <c r="H8" s="26"/>
      <c r="I8" s="24"/>
      <c r="J8" s="27"/>
      <c r="K8" s="28"/>
      <c r="L8" s="4"/>
      <c r="M8" s="2"/>
      <c r="N8" s="2"/>
    </row>
    <row r="9" spans="1:14" x14ac:dyDescent="0.2">
      <c r="A9" s="108"/>
      <c r="B9" s="23" t="s">
        <v>13</v>
      </c>
      <c r="C9" s="29" t="s">
        <v>7</v>
      </c>
      <c r="D9" s="24">
        <v>130.43</v>
      </c>
      <c r="E9" s="29" t="s">
        <v>7</v>
      </c>
      <c r="F9" s="24">
        <v>262.60000000000002</v>
      </c>
      <c r="G9" s="25">
        <v>0.02</v>
      </c>
      <c r="H9" s="26">
        <f t="shared" si="0"/>
        <v>393.05</v>
      </c>
      <c r="I9" s="29" t="s">
        <v>7</v>
      </c>
      <c r="J9" s="29" t="s">
        <v>7</v>
      </c>
      <c r="K9" s="30"/>
      <c r="M9" s="2"/>
      <c r="N9" s="2"/>
    </row>
    <row r="10" spans="1:14" x14ac:dyDescent="0.2">
      <c r="A10" s="109"/>
      <c r="B10" s="31" t="s">
        <v>14</v>
      </c>
      <c r="C10" s="29" t="s">
        <v>7</v>
      </c>
      <c r="D10" s="32" t="s">
        <v>7</v>
      </c>
      <c r="E10" s="32" t="s">
        <v>7</v>
      </c>
      <c r="F10" s="33">
        <v>252.3</v>
      </c>
      <c r="G10" s="32" t="s">
        <v>7</v>
      </c>
      <c r="H10" s="34">
        <f>SUM(C10:G10)</f>
        <v>252.3</v>
      </c>
      <c r="I10" s="32" t="s">
        <v>7</v>
      </c>
      <c r="J10" s="32" t="s">
        <v>7</v>
      </c>
      <c r="K10" s="35"/>
      <c r="M10" s="2"/>
      <c r="N10" s="2"/>
    </row>
    <row r="11" spans="1:14" x14ac:dyDescent="0.2">
      <c r="A11" s="36"/>
      <c r="B11" s="37" t="s">
        <v>15</v>
      </c>
      <c r="C11" s="38">
        <f>C6+C7</f>
        <v>1957.42</v>
      </c>
      <c r="D11" s="39">
        <f>D6+D7</f>
        <v>167.8</v>
      </c>
      <c r="E11" s="39">
        <f>E6+E7</f>
        <v>689.68000000000006</v>
      </c>
      <c r="F11" s="39">
        <f>F6+F7</f>
        <v>1081.6000000000001</v>
      </c>
      <c r="G11" s="40">
        <v>0.24</v>
      </c>
      <c r="H11" s="41">
        <f>H6+H7</f>
        <v>3896.74</v>
      </c>
      <c r="I11" s="39">
        <f>I6+I7</f>
        <v>311.39999999999998</v>
      </c>
      <c r="J11" s="39"/>
      <c r="K11" s="42">
        <f>I11+H11</f>
        <v>4208.1399999999994</v>
      </c>
      <c r="L11" s="2"/>
    </row>
    <row r="12" spans="1:14" ht="14.25" customHeight="1" x14ac:dyDescent="0.2">
      <c r="A12" s="43"/>
      <c r="B12" s="44"/>
      <c r="C12" s="44"/>
      <c r="D12" s="44"/>
      <c r="E12" s="44"/>
      <c r="F12" s="44"/>
      <c r="G12" s="44"/>
      <c r="H12" s="45"/>
      <c r="I12" s="44"/>
      <c r="J12" s="44"/>
      <c r="K12" s="46"/>
    </row>
    <row r="13" spans="1:14" x14ac:dyDescent="0.2">
      <c r="A13" s="103" t="s">
        <v>26</v>
      </c>
      <c r="B13" s="104"/>
      <c r="C13" s="89" t="s">
        <v>0</v>
      </c>
      <c r="D13" s="90"/>
      <c r="E13" s="90"/>
      <c r="F13" s="90"/>
      <c r="G13" s="90"/>
      <c r="H13" s="91"/>
      <c r="I13" s="98" t="s">
        <v>8</v>
      </c>
      <c r="J13" s="98" t="s">
        <v>28</v>
      </c>
      <c r="K13" s="100" t="s">
        <v>35</v>
      </c>
    </row>
    <row r="14" spans="1:14" ht="89.25" x14ac:dyDescent="0.2">
      <c r="A14" s="110"/>
      <c r="B14" s="111"/>
      <c r="C14" s="8" t="s">
        <v>1</v>
      </c>
      <c r="D14" s="8" t="s">
        <v>6</v>
      </c>
      <c r="E14" s="8" t="s">
        <v>2</v>
      </c>
      <c r="F14" s="8" t="s">
        <v>3</v>
      </c>
      <c r="G14" s="8" t="s">
        <v>4</v>
      </c>
      <c r="H14" s="47" t="s">
        <v>29</v>
      </c>
      <c r="I14" s="99"/>
      <c r="J14" s="102"/>
      <c r="K14" s="101"/>
      <c r="L14" s="4"/>
    </row>
    <row r="15" spans="1:14" ht="25.5" x14ac:dyDescent="0.2">
      <c r="A15" s="12" t="s">
        <v>10</v>
      </c>
      <c r="B15" s="12" t="s">
        <v>17</v>
      </c>
      <c r="C15" s="48">
        <v>636.37</v>
      </c>
      <c r="D15" s="48">
        <f>SUM(D17:D18)+18.23</f>
        <v>148.66</v>
      </c>
      <c r="E15" s="48">
        <f t="shared" ref="E15" si="1">SUM(E17:E18)</f>
        <v>172.1</v>
      </c>
      <c r="F15" s="48">
        <v>262.60000000000002</v>
      </c>
      <c r="G15" s="49">
        <v>0.02</v>
      </c>
      <c r="H15" s="50">
        <f t="shared" ref="H15:H24" si="2">SUM(C15:G15)</f>
        <v>1219.75</v>
      </c>
      <c r="I15" s="51">
        <v>311.39999999999998</v>
      </c>
      <c r="J15" s="52" t="s">
        <v>7</v>
      </c>
      <c r="K15" s="53">
        <f>I15+H15</f>
        <v>1531.15</v>
      </c>
    </row>
    <row r="16" spans="1:14" x14ac:dyDescent="0.2">
      <c r="A16" s="54"/>
      <c r="B16" s="55" t="s">
        <v>12</v>
      </c>
      <c r="C16" s="56"/>
      <c r="D16" s="56"/>
      <c r="E16" s="56"/>
      <c r="F16" s="56"/>
      <c r="G16" s="57"/>
      <c r="H16" s="58"/>
      <c r="I16" s="59"/>
      <c r="J16" s="56"/>
      <c r="K16" s="60"/>
    </row>
    <row r="17" spans="1:11" x14ac:dyDescent="0.2">
      <c r="A17" s="61"/>
      <c r="B17" s="55" t="s">
        <v>13</v>
      </c>
      <c r="C17" s="29" t="s">
        <v>7</v>
      </c>
      <c r="D17" s="56">
        <v>130.43</v>
      </c>
      <c r="E17" s="24">
        <v>172.1</v>
      </c>
      <c r="F17" s="29" t="s">
        <v>7</v>
      </c>
      <c r="G17" s="57">
        <v>0.02</v>
      </c>
      <c r="H17" s="58">
        <f t="shared" si="2"/>
        <v>302.54999999999995</v>
      </c>
      <c r="I17" s="62" t="s">
        <v>7</v>
      </c>
      <c r="J17" s="62" t="s">
        <v>7</v>
      </c>
      <c r="K17" s="60"/>
    </row>
    <row r="18" spans="1:11" x14ac:dyDescent="0.2">
      <c r="A18" s="63"/>
      <c r="B18" s="64" t="s">
        <v>14</v>
      </c>
      <c r="C18" s="29" t="s">
        <v>7</v>
      </c>
      <c r="D18" s="29" t="s">
        <v>7</v>
      </c>
      <c r="E18" s="29" t="s">
        <v>7</v>
      </c>
      <c r="F18" s="29" t="s">
        <v>7</v>
      </c>
      <c r="G18" s="29" t="s">
        <v>7</v>
      </c>
      <c r="H18" s="58"/>
      <c r="I18" s="65" t="s">
        <v>7</v>
      </c>
      <c r="J18" s="65" t="s">
        <v>7</v>
      </c>
      <c r="K18" s="60"/>
    </row>
    <row r="19" spans="1:11" ht="30" customHeight="1" x14ac:dyDescent="0.2">
      <c r="A19" s="95" t="s">
        <v>16</v>
      </c>
      <c r="B19" s="11" t="s">
        <v>18</v>
      </c>
      <c r="C19" s="66">
        <f>SUM(C20:C24)</f>
        <v>1320.18</v>
      </c>
      <c r="D19" s="66">
        <f t="shared" ref="D19:F19" si="3">SUM(D20:D24)</f>
        <v>4.03</v>
      </c>
      <c r="E19" s="66">
        <f t="shared" si="3"/>
        <v>517.54</v>
      </c>
      <c r="F19" s="66">
        <f t="shared" si="3"/>
        <v>819</v>
      </c>
      <c r="G19" s="67">
        <v>0.01</v>
      </c>
      <c r="H19" s="68">
        <f t="shared" si="2"/>
        <v>2660.76</v>
      </c>
      <c r="I19" s="69" t="s">
        <v>7</v>
      </c>
      <c r="J19" s="17"/>
      <c r="K19" s="70">
        <f>SUM(H19,I19)</f>
        <v>2660.76</v>
      </c>
    </row>
    <row r="20" spans="1:11" ht="14.25" customHeight="1" x14ac:dyDescent="0.2">
      <c r="A20" s="96"/>
      <c r="B20" s="71" t="s">
        <v>34</v>
      </c>
      <c r="C20" s="29" t="s">
        <v>7</v>
      </c>
      <c r="D20" s="29" t="s">
        <v>7</v>
      </c>
      <c r="E20" s="72">
        <v>344.84000000000003</v>
      </c>
      <c r="F20" s="29" t="s">
        <v>7</v>
      </c>
      <c r="G20" s="29" t="s">
        <v>7</v>
      </c>
      <c r="H20" s="73">
        <f t="shared" si="2"/>
        <v>344.84000000000003</v>
      </c>
      <c r="I20" s="74" t="s">
        <v>30</v>
      </c>
      <c r="J20" s="17"/>
      <c r="K20" s="60"/>
    </row>
    <row r="21" spans="1:11" ht="14.25" customHeight="1" x14ac:dyDescent="0.2">
      <c r="A21" s="96"/>
      <c r="B21" s="71" t="s">
        <v>19</v>
      </c>
      <c r="C21" s="72">
        <v>548.09</v>
      </c>
      <c r="D21" s="29" t="s">
        <v>7</v>
      </c>
      <c r="E21" s="29" t="s">
        <v>7</v>
      </c>
      <c r="F21" s="29" t="s">
        <v>7</v>
      </c>
      <c r="G21" s="29" t="s">
        <v>7</v>
      </c>
      <c r="H21" s="73">
        <f t="shared" si="2"/>
        <v>548.09</v>
      </c>
      <c r="I21" s="29" t="s">
        <v>7</v>
      </c>
      <c r="J21" s="17"/>
      <c r="K21" s="60"/>
    </row>
    <row r="22" spans="1:11" ht="14.25" customHeight="1" x14ac:dyDescent="0.2">
      <c r="A22" s="96"/>
      <c r="B22" s="71" t="s">
        <v>20</v>
      </c>
      <c r="C22" s="72">
        <v>684.68</v>
      </c>
      <c r="D22" s="72">
        <v>0.91</v>
      </c>
      <c r="E22" s="29" t="s">
        <v>7</v>
      </c>
      <c r="F22" s="72">
        <v>566.70000000000005</v>
      </c>
      <c r="G22" s="29" t="s">
        <v>7</v>
      </c>
      <c r="H22" s="73">
        <f t="shared" si="2"/>
        <v>1252.29</v>
      </c>
      <c r="I22" s="29" t="s">
        <v>7</v>
      </c>
      <c r="J22" s="17"/>
      <c r="K22" s="60"/>
    </row>
    <row r="23" spans="1:11" ht="14.25" customHeight="1" x14ac:dyDescent="0.2">
      <c r="A23" s="96"/>
      <c r="B23" s="71" t="s">
        <v>21</v>
      </c>
      <c r="C23" s="29" t="s">
        <v>7</v>
      </c>
      <c r="D23" s="72">
        <v>2.0099999999999998</v>
      </c>
      <c r="E23" s="29" t="s">
        <v>7</v>
      </c>
      <c r="F23" s="72">
        <v>178.48</v>
      </c>
      <c r="G23" s="29" t="s">
        <v>7</v>
      </c>
      <c r="H23" s="73">
        <f t="shared" si="2"/>
        <v>180.48999999999998</v>
      </c>
      <c r="I23" s="29" t="s">
        <v>7</v>
      </c>
      <c r="J23" s="17"/>
      <c r="K23" s="60"/>
    </row>
    <row r="24" spans="1:11" ht="14.25" customHeight="1" x14ac:dyDescent="0.2">
      <c r="A24" s="97"/>
      <c r="B24" s="75" t="s">
        <v>22</v>
      </c>
      <c r="C24" s="76">
        <f>87.41</f>
        <v>87.41</v>
      </c>
      <c r="D24" s="76">
        <v>1.1100000000000001</v>
      </c>
      <c r="E24" s="76">
        <v>172.7</v>
      </c>
      <c r="F24" s="76">
        <v>73.819999999999993</v>
      </c>
      <c r="G24" s="77">
        <v>0.01</v>
      </c>
      <c r="H24" s="78">
        <f t="shared" si="2"/>
        <v>335.04999999999995</v>
      </c>
      <c r="I24" s="29" t="s">
        <v>7</v>
      </c>
      <c r="J24" s="79"/>
      <c r="K24" s="80"/>
    </row>
    <row r="25" spans="1:11" x14ac:dyDescent="0.2">
      <c r="A25" s="36"/>
      <c r="B25" s="81" t="s">
        <v>23</v>
      </c>
      <c r="C25" s="82">
        <f>C15+C19</f>
        <v>1956.5500000000002</v>
      </c>
      <c r="D25" s="82">
        <f t="shared" ref="D25:G25" si="4">D15+D19</f>
        <v>152.69</v>
      </c>
      <c r="E25" s="82">
        <f t="shared" si="4"/>
        <v>689.64</v>
      </c>
      <c r="F25" s="82">
        <f t="shared" si="4"/>
        <v>1081.5999999999999</v>
      </c>
      <c r="G25" s="77">
        <f t="shared" si="4"/>
        <v>0.03</v>
      </c>
      <c r="H25" s="83">
        <f>H15+H19</f>
        <v>3880.51</v>
      </c>
      <c r="I25" s="82">
        <f>SUM(I15,I19)</f>
        <v>311.39999999999998</v>
      </c>
      <c r="J25" s="65" t="s">
        <v>30</v>
      </c>
      <c r="K25" s="84">
        <f>I25+H25</f>
        <v>4191.91</v>
      </c>
    </row>
    <row r="26" spans="1:11" x14ac:dyDescent="0.2">
      <c r="A26" s="36"/>
      <c r="B26" s="81" t="s">
        <v>24</v>
      </c>
      <c r="C26" s="82">
        <f>C11-C25</f>
        <v>0.86999999999989086</v>
      </c>
      <c r="D26" s="82">
        <f t="shared" ref="D26:I26" si="5">D11-D25</f>
        <v>15.110000000000014</v>
      </c>
      <c r="E26" s="82">
        <f t="shared" si="5"/>
        <v>4.0000000000077307E-2</v>
      </c>
      <c r="F26" s="82">
        <f t="shared" si="5"/>
        <v>0</v>
      </c>
      <c r="G26" s="77">
        <f t="shared" si="5"/>
        <v>0.21</v>
      </c>
      <c r="H26" s="83">
        <f>H11-H25</f>
        <v>16.229999999999563</v>
      </c>
      <c r="I26" s="82">
        <f t="shared" si="5"/>
        <v>0</v>
      </c>
      <c r="J26" s="65" t="s">
        <v>30</v>
      </c>
      <c r="K26" s="84">
        <f>I26+H26</f>
        <v>16.229999999999563</v>
      </c>
    </row>
    <row r="27" spans="1:11" ht="15" customHeight="1" x14ac:dyDescent="0.2">
      <c r="A27" s="86" t="s">
        <v>37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</row>
    <row r="28" spans="1:11" s="5" customFormat="1" ht="15" customHeight="1" x14ac:dyDescent="0.2">
      <c r="A28" s="85" t="s">
        <v>38</v>
      </c>
      <c r="B28" s="7"/>
      <c r="C28" s="7"/>
      <c r="D28" s="7"/>
      <c r="E28" s="7"/>
      <c r="F28" s="7"/>
      <c r="G28" s="7"/>
      <c r="H28" s="7"/>
      <c r="I28" s="7"/>
      <c r="J28" s="7"/>
      <c r="K28" s="6"/>
    </row>
    <row r="29" spans="1:11" ht="15" customHeight="1" x14ac:dyDescent="0.2">
      <c r="A29" s="6" t="s">
        <v>32</v>
      </c>
      <c r="B29" s="7"/>
      <c r="C29" s="7"/>
      <c r="D29" s="7"/>
      <c r="E29" s="7"/>
      <c r="F29" s="7"/>
      <c r="G29" s="7"/>
      <c r="H29" s="7"/>
      <c r="I29" s="7"/>
      <c r="J29" s="7"/>
      <c r="K29" s="6"/>
    </row>
    <row r="30" spans="1:11" x14ac:dyDescent="0.2">
      <c r="B30" s="3"/>
      <c r="C30" s="3"/>
      <c r="D30" s="3"/>
      <c r="E30" s="3"/>
      <c r="F30" s="3"/>
      <c r="G30" s="3"/>
      <c r="H30" s="3"/>
      <c r="I30" s="3"/>
      <c r="J30" s="3"/>
    </row>
    <row r="31" spans="1:11" x14ac:dyDescent="0.2">
      <c r="B31" s="3"/>
    </row>
  </sheetData>
  <mergeCells count="16">
    <mergeCell ref="A27:K27"/>
    <mergeCell ref="A1:K1"/>
    <mergeCell ref="A2:K2"/>
    <mergeCell ref="C4:H4"/>
    <mergeCell ref="A3:K3"/>
    <mergeCell ref="A19:A24"/>
    <mergeCell ref="I4:I5"/>
    <mergeCell ref="J4:J5"/>
    <mergeCell ref="K4:K5"/>
    <mergeCell ref="J13:J14"/>
    <mergeCell ref="K13:K14"/>
    <mergeCell ref="I13:I14"/>
    <mergeCell ref="C13:H13"/>
    <mergeCell ref="A4:B5"/>
    <mergeCell ref="A7:A10"/>
    <mergeCell ref="A13:B14"/>
  </mergeCells>
  <pageMargins left="0.7" right="0.7" top="0.75" bottom="0.75" header="0.3" footer="0.3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2025-12-16T04:53:35Z</dcterms:modified>
</cp:coreProperties>
</file>